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110" yWindow="30" windowWidth="8805" windowHeight="8325" tabRatio="936" firstSheet="8" activeTab="14"/>
  </bookViews>
  <sheets>
    <sheet name="СХЕМА" sheetId="1" r:id="rId1"/>
    <sheet name="Исходные" sheetId="2" r:id="rId2"/>
    <sheet name="Приложение 1 (На печать 1)" sheetId="3" r:id="rId3"/>
    <sheet name="Приложение 2 (На печать 2)" sheetId="4" r:id="rId4"/>
    <sheet name="4.4. Реклама" sheetId="5" r:id="rId5"/>
    <sheet name="4.5. Цена" sheetId="6" r:id="rId6"/>
    <sheet name="4.6. План сбыта" sheetId="7" r:id="rId7"/>
    <sheet name="5.4.1. Сырье и материалы" sheetId="8" r:id="rId8"/>
    <sheet name="5.1. График" sheetId="9" r:id="rId9"/>
    <sheet name="5.2. Помещения" sheetId="10" r:id="rId10"/>
    <sheet name="5.3. Оборудование" sheetId="11" r:id="rId11"/>
    <sheet name="5.3. Кап.вложения" sheetId="12" r:id="rId12"/>
    <sheet name="5.4.2. Накладные  затраты" sheetId="13" r:id="rId13"/>
    <sheet name="6.1. Персонал" sheetId="14" r:id="rId14"/>
    <sheet name="Поквартально" sheetId="15" r:id="rId15"/>
    <sheet name="Вставить таблицы по тексту" sheetId="16" r:id="rId16"/>
    <sheet name="Лист1" sheetId="17" r:id="rId17"/>
  </sheets>
  <definedNames>
    <definedName name="Z_5B288B72_3276_45C9_BD3A_0ADCF4492327_.wvu.Cols" localSheetId="1" hidden="1">'Исходные'!#REF!</definedName>
    <definedName name="Z_5B288B72_3276_45C9_BD3A_0ADCF4492327_.wvu.PrintArea" localSheetId="4" hidden="1">'4.4. Реклама'!$A$2:$P$19</definedName>
    <definedName name="Z_5B288B72_3276_45C9_BD3A_0ADCF4492327_.wvu.PrintArea" localSheetId="5" hidden="1">'4.5. Цена'!$A$2:$E$25</definedName>
    <definedName name="Z_5B288B72_3276_45C9_BD3A_0ADCF4492327_.wvu.PrintArea" localSheetId="6" hidden="1">'4.6. План сбыта'!$A$2:$P$66</definedName>
    <definedName name="Z_5B288B72_3276_45C9_BD3A_0ADCF4492327_.wvu.PrintArea" localSheetId="9" hidden="1">'5.2. Помещения'!$A$2:$P$13</definedName>
    <definedName name="Z_5B288B72_3276_45C9_BD3A_0ADCF4492327_.wvu.PrintArea" localSheetId="11" hidden="1">'5.3. Кап.вложения'!$A$2:$P$10</definedName>
    <definedName name="Z_5B288B72_3276_45C9_BD3A_0ADCF4492327_.wvu.PrintArea" localSheetId="10" hidden="1">'5.3. Оборудование'!$A$2:$F$30</definedName>
    <definedName name="Z_5B288B72_3276_45C9_BD3A_0ADCF4492327_.wvu.PrintArea" localSheetId="7" hidden="1">'5.4.1. Сырье и материалы'!$A$2:$P$60</definedName>
    <definedName name="Z_5B288B72_3276_45C9_BD3A_0ADCF4492327_.wvu.PrintArea" localSheetId="12" hidden="1">'5.4.2. Накладные  затраты'!$A$3:$P$10</definedName>
    <definedName name="Z_5B288B72_3276_45C9_BD3A_0ADCF4492327_.wvu.PrintArea" localSheetId="13" hidden="1">'6.1. Персонал'!$A$2:$P$26</definedName>
    <definedName name="Z_5B288B72_3276_45C9_BD3A_0ADCF4492327_.wvu.PrintArea" localSheetId="1" hidden="1">'Исходные'!$A$10:$B$19</definedName>
    <definedName name="Z_5B288B72_3276_45C9_BD3A_0ADCF4492327_.wvu.PrintArea" localSheetId="2" hidden="1">'Приложение 1 (На печать 1)'!$A$1:$O$95</definedName>
    <definedName name="Z_5B288B72_3276_45C9_BD3A_0ADCF4492327_.wvu.PrintArea" localSheetId="0" hidden="1">'СХЕМА'!$A$1:$R$46</definedName>
    <definedName name="Z_5B288B72_3276_45C9_BD3A_0ADCF4492327_.wvu.Rows" localSheetId="2" hidden="1">'Приложение 1 (На печать 1)'!$89:$89</definedName>
    <definedName name="_xlnm.Print_Titles" localSheetId="2">'Приложение 1 (На печать 1)'!$7:$8</definedName>
    <definedName name="_xlnm.Print_Area" localSheetId="4">'4.4. Реклама'!$A$2:$P$19</definedName>
    <definedName name="_xlnm.Print_Area" localSheetId="5">'4.5. Цена'!$A$2:$E$25</definedName>
    <definedName name="_xlnm.Print_Area" localSheetId="6">'4.6. План сбыта'!$A$2:$P$66</definedName>
    <definedName name="_xlnm.Print_Area" localSheetId="9">'5.2. Помещения'!$A$2:$P$13</definedName>
    <definedName name="_xlnm.Print_Area" localSheetId="11">'5.3. Кап.вложения'!$A$2:$P$10</definedName>
    <definedName name="_xlnm.Print_Area" localSheetId="10">'5.3. Оборудование'!$A$2:$F$30</definedName>
    <definedName name="_xlnm.Print_Area" localSheetId="7">'5.4.1. Сырье и материалы'!$A$2:$Q$60</definedName>
    <definedName name="_xlnm.Print_Area" localSheetId="12">'5.4.2. Накладные  затраты'!$A$3:$P$24</definedName>
    <definedName name="_xlnm.Print_Area" localSheetId="13">'6.1. Персонал'!$A$2:$P$28</definedName>
    <definedName name="_xlnm.Print_Area" localSheetId="15">'Вставить таблицы по тексту'!$A$1:$I$300</definedName>
    <definedName name="_xlnm.Print_Area" localSheetId="1">'Исходные'!$A$1:$H$32</definedName>
    <definedName name="_xlnm.Print_Area" localSheetId="2">'Приложение 1 (На печать 1)'!$A$1:$O$95</definedName>
    <definedName name="_xlnm.Print_Area" localSheetId="3">'Приложение 2 (На печать 2)'!$A$1:$S$55</definedName>
    <definedName name="_xlnm.Print_Area" localSheetId="0">'СХЕМА'!$A$1:$R$46</definedName>
  </definedNames>
  <calcPr fullCalcOnLoad="1"/>
</workbook>
</file>

<file path=xl/comments12.xml><?xml version="1.0" encoding="utf-8"?>
<comments xmlns="http://schemas.openxmlformats.org/spreadsheetml/2006/main">
  <authors>
    <author>Konoplev</author>
  </authors>
  <commentList>
    <comment ref="B7" authorId="0">
      <text>
        <r>
          <rPr>
            <b/>
            <sz val="8"/>
            <rFont val="Tahoma"/>
            <family val="2"/>
          </rPr>
          <t>Ввод значений стоимости оборудования  производится в периоды его планируемой оплаты</t>
        </r>
      </text>
    </comment>
  </commentList>
</comments>
</file>

<file path=xl/comments14.xml><?xml version="1.0" encoding="utf-8"?>
<comments xmlns="http://schemas.openxmlformats.org/spreadsheetml/2006/main">
  <authors>
    <author>Konoplev</author>
  </authors>
  <commentList>
    <comment ref="C9" authorId="0">
      <text>
        <r>
          <rPr>
            <b/>
            <sz val="8"/>
            <rFont val="Tahoma"/>
            <family val="2"/>
          </rPr>
          <t xml:space="preserve">Введите количество работников в каждый период времени
</t>
        </r>
      </text>
    </comment>
    <comment ref="C10" authorId="0">
      <text>
        <r>
          <rPr>
            <b/>
            <sz val="8"/>
            <rFont val="Tahoma"/>
            <family val="2"/>
          </rPr>
          <t xml:space="preserve">Введите размер оплаты труда, руб./мес.
</t>
        </r>
      </text>
    </comment>
    <comment ref="C11" authorId="0">
      <text>
        <r>
          <rPr>
            <b/>
            <sz val="8"/>
            <rFont val="Tahoma"/>
            <family val="2"/>
          </rPr>
          <t xml:space="preserve">Введите количество работников в каждый период времени
</t>
        </r>
      </text>
    </comment>
    <comment ref="C12" authorId="0">
      <text>
        <r>
          <rPr>
            <b/>
            <sz val="8"/>
            <rFont val="Tahoma"/>
            <family val="2"/>
          </rPr>
          <t xml:space="preserve">Введите размер оплаты труда, руб./мес.
</t>
        </r>
      </text>
    </comment>
    <comment ref="C13" authorId="0">
      <text>
        <r>
          <rPr>
            <b/>
            <sz val="8"/>
            <rFont val="Tahoma"/>
            <family val="2"/>
          </rPr>
          <t xml:space="preserve">Введите количество работников в каждый период времени
</t>
        </r>
      </text>
    </comment>
    <comment ref="C14" authorId="0">
      <text>
        <r>
          <rPr>
            <b/>
            <sz val="8"/>
            <rFont val="Tahoma"/>
            <family val="2"/>
          </rPr>
          <t xml:space="preserve">Введите размер оплаты труда, руб./мес.
</t>
        </r>
      </text>
    </comment>
    <comment ref="C15" authorId="0">
      <text>
        <r>
          <rPr>
            <b/>
            <sz val="8"/>
            <rFont val="Tahoma"/>
            <family val="2"/>
          </rPr>
          <t xml:space="preserve">Введите количество работников в каждый период времени
</t>
        </r>
      </text>
    </comment>
    <comment ref="C16" authorId="0">
      <text>
        <r>
          <rPr>
            <b/>
            <sz val="8"/>
            <rFont val="Tahoma"/>
            <family val="2"/>
          </rPr>
          <t xml:space="preserve">Введите размер оплаты труда, руб./мес.
</t>
        </r>
      </text>
    </comment>
    <comment ref="C19" authorId="0">
      <text>
        <r>
          <rPr>
            <b/>
            <sz val="8"/>
            <rFont val="Tahoma"/>
            <family val="2"/>
          </rPr>
          <t xml:space="preserve">Введите количество работников в каждый период времени
</t>
        </r>
      </text>
    </comment>
    <comment ref="C20" authorId="0">
      <text>
        <r>
          <rPr>
            <b/>
            <sz val="8"/>
            <rFont val="Tahoma"/>
            <family val="2"/>
          </rPr>
          <t xml:space="preserve">Введите размер оплаты труда, руб./мес.
</t>
        </r>
      </text>
    </comment>
    <comment ref="C21" authorId="0">
      <text>
        <r>
          <rPr>
            <b/>
            <sz val="8"/>
            <rFont val="Tahoma"/>
            <family val="2"/>
          </rPr>
          <t xml:space="preserve">Введите количество работников в каждый период времени
</t>
        </r>
      </text>
    </comment>
    <comment ref="C22" authorId="0">
      <text>
        <r>
          <rPr>
            <b/>
            <sz val="8"/>
            <rFont val="Tahoma"/>
            <family val="2"/>
          </rPr>
          <t xml:space="preserve">Введите размер оплаты труда, руб./мес.
</t>
        </r>
      </text>
    </comment>
    <comment ref="C23" authorId="0">
      <text>
        <r>
          <rPr>
            <b/>
            <sz val="8"/>
            <rFont val="Tahoma"/>
            <family val="2"/>
          </rPr>
          <t xml:space="preserve">Введите количество работников в каждый период времени
</t>
        </r>
      </text>
    </comment>
    <comment ref="C24" authorId="0">
      <text>
        <r>
          <rPr>
            <b/>
            <sz val="8"/>
            <rFont val="Tahoma"/>
            <family val="2"/>
          </rPr>
          <t xml:space="preserve">Введите размер оплаты труда, руб./мес.
</t>
        </r>
      </text>
    </comment>
    <comment ref="C25" authorId="0">
      <text>
        <r>
          <rPr>
            <b/>
            <sz val="8"/>
            <rFont val="Tahoma"/>
            <family val="2"/>
          </rPr>
          <t xml:space="preserve">Введите количество работников в каждый период времени
</t>
        </r>
      </text>
    </comment>
    <comment ref="C26" authorId="0">
      <text>
        <r>
          <rPr>
            <b/>
            <sz val="8"/>
            <rFont val="Tahoma"/>
            <family val="2"/>
          </rPr>
          <t xml:space="preserve">Введите размер оплаты труда, руб./мес.
</t>
        </r>
      </text>
    </comment>
    <comment ref="B9" authorId="0">
      <text>
        <r>
          <rPr>
            <b/>
            <sz val="8"/>
            <rFont val="Tahoma"/>
            <family val="2"/>
          </rPr>
          <t>Введите наименование должности</t>
        </r>
      </text>
    </comment>
    <comment ref="B13" authorId="0">
      <text>
        <r>
          <rPr>
            <b/>
            <sz val="8"/>
            <rFont val="Tahoma"/>
            <family val="2"/>
          </rPr>
          <t>Введите наименование должности</t>
        </r>
      </text>
    </comment>
    <comment ref="B15" authorId="0">
      <text>
        <r>
          <rPr>
            <b/>
            <sz val="8"/>
            <rFont val="Tahoma"/>
            <family val="2"/>
          </rPr>
          <t>Введите наименование должности</t>
        </r>
      </text>
    </comment>
    <comment ref="B19" authorId="0">
      <text>
        <r>
          <rPr>
            <b/>
            <sz val="8"/>
            <rFont val="Tahoma"/>
            <family val="2"/>
          </rPr>
          <t>Введите наименование должности</t>
        </r>
      </text>
    </comment>
    <comment ref="B21" authorId="0">
      <text>
        <r>
          <rPr>
            <b/>
            <sz val="8"/>
            <rFont val="Tahoma"/>
            <family val="2"/>
          </rPr>
          <t>Введите наименование должности</t>
        </r>
      </text>
    </comment>
    <comment ref="B11" authorId="0">
      <text>
        <r>
          <rPr>
            <b/>
            <sz val="8"/>
            <rFont val="Tahoma"/>
            <family val="2"/>
          </rPr>
          <t>Введите наименование должности</t>
        </r>
      </text>
    </comment>
    <comment ref="B23" authorId="0">
      <text>
        <r>
          <rPr>
            <b/>
            <sz val="8"/>
            <rFont val="Tahoma"/>
            <family val="2"/>
          </rPr>
          <t>Введите наименование должности</t>
        </r>
      </text>
    </comment>
    <comment ref="B25" authorId="0">
      <text>
        <r>
          <rPr>
            <b/>
            <sz val="8"/>
            <rFont val="Tahoma"/>
            <family val="2"/>
          </rPr>
          <t>Введите наименование должности</t>
        </r>
      </text>
    </comment>
  </commentList>
</comments>
</file>

<file path=xl/comments16.xml><?xml version="1.0" encoding="utf-8"?>
<comments xmlns="http://schemas.openxmlformats.org/spreadsheetml/2006/main">
  <authors>
    <author>Konoplev</author>
  </authors>
  <commentList>
    <comment ref="B229" authorId="0">
      <text>
        <r>
          <rPr>
            <b/>
            <sz val="8"/>
            <rFont val="Tahoma"/>
            <family val="2"/>
          </rPr>
          <t>Введите наименование должности</t>
        </r>
      </text>
    </comment>
    <comment ref="B231" authorId="0">
      <text>
        <r>
          <rPr>
            <b/>
            <sz val="8"/>
            <rFont val="Tahoma"/>
            <family val="2"/>
          </rPr>
          <t>Введите наименование должности</t>
        </r>
      </text>
    </comment>
    <comment ref="B233" authorId="0">
      <text>
        <r>
          <rPr>
            <b/>
            <sz val="8"/>
            <rFont val="Tahoma"/>
            <family val="2"/>
          </rPr>
          <t>Введите наименование должности</t>
        </r>
      </text>
    </comment>
    <comment ref="B235" authorId="0">
      <text>
        <r>
          <rPr>
            <b/>
            <sz val="8"/>
            <rFont val="Tahoma"/>
            <family val="2"/>
          </rPr>
          <t>Введите наименование должности</t>
        </r>
      </text>
    </comment>
    <comment ref="B240" authorId="0">
      <text>
        <r>
          <rPr>
            <b/>
            <sz val="8"/>
            <rFont val="Tahoma"/>
            <family val="2"/>
          </rPr>
          <t>Введите наименование должности</t>
        </r>
      </text>
    </comment>
    <comment ref="B242" authorId="0">
      <text>
        <r>
          <rPr>
            <b/>
            <sz val="8"/>
            <rFont val="Tahoma"/>
            <family val="2"/>
          </rPr>
          <t>Введите наименование должности</t>
        </r>
      </text>
    </comment>
    <comment ref="B244" authorId="0">
      <text>
        <r>
          <rPr>
            <b/>
            <sz val="8"/>
            <rFont val="Tahoma"/>
            <family val="2"/>
          </rPr>
          <t>Введите наименование должности</t>
        </r>
      </text>
    </comment>
    <comment ref="B238" authorId="0">
      <text>
        <r>
          <rPr>
            <b/>
            <sz val="8"/>
            <rFont val="Tahoma"/>
            <family val="2"/>
          </rPr>
          <t>Введите наименование должности</t>
        </r>
      </text>
    </comment>
  </commentList>
</comments>
</file>

<file path=xl/comments2.xml><?xml version="1.0" encoding="utf-8"?>
<comments xmlns="http://schemas.openxmlformats.org/spreadsheetml/2006/main">
  <authors>
    <author>Konoplev</author>
  </authors>
  <commentList>
    <comment ref="B12" authorId="0">
      <text>
        <r>
          <rPr>
            <b/>
            <sz val="8"/>
            <rFont val="Tahoma"/>
            <family val="2"/>
          </rPr>
          <t>Введите наименование проекта.
Справка: используйте слова "создание", "организация"</t>
        </r>
      </text>
    </comment>
    <comment ref="B11" authorId="0">
      <text>
        <r>
          <rPr>
            <b/>
            <sz val="8"/>
            <rFont val="Tahoma"/>
            <family val="2"/>
          </rPr>
          <t>Введите Фамилию, Имя, Отчество Инициатора проекта</t>
        </r>
      </text>
    </comment>
    <comment ref="B16" authorId="0">
      <text>
        <r>
          <rPr>
            <b/>
            <sz val="8"/>
            <rFont val="Tahoma"/>
            <family val="2"/>
          </rPr>
          <t>Введите наименование выбранной системы налогообложения (общая, УСНО, ЕНВД, ЕСХН)</t>
        </r>
      </text>
    </comment>
    <comment ref="B17" authorId="0">
      <text>
        <r>
          <rPr>
            <b/>
            <sz val="8"/>
            <rFont val="Tahoma"/>
            <family val="2"/>
          </rPr>
          <t>Введите дату проведения расчетов по проекту (начала подготовительной фазы проекта)</t>
        </r>
      </text>
    </comment>
  </commentList>
</comments>
</file>

<file path=xl/comments3.xml><?xml version="1.0" encoding="utf-8"?>
<comments xmlns="http://schemas.openxmlformats.org/spreadsheetml/2006/main">
  <authors>
    <author>Konoplev</author>
  </authors>
  <commentList>
    <comment ref="A76" authorId="0">
      <text>
        <r>
          <rPr>
            <b/>
            <sz val="8"/>
            <rFont val="Tahoma"/>
            <family val="2"/>
          </rPr>
          <t>Единый налог на вмененный доход</t>
        </r>
      </text>
    </comment>
    <comment ref="A75" authorId="0">
      <text>
        <r>
          <rPr>
            <b/>
            <sz val="8"/>
            <rFont val="Tahoma"/>
            <family val="2"/>
          </rPr>
          <t>Упрощенная система налогообложения (Доходы, уменьшенные на сумму расходов)</t>
        </r>
      </text>
    </comment>
    <comment ref="A74" authorId="0">
      <text>
        <r>
          <rPr>
            <b/>
            <sz val="8"/>
            <rFont val="Tahoma"/>
            <family val="2"/>
          </rPr>
          <t>Упрощенная система налогообложения (доходы)</t>
        </r>
      </text>
    </comment>
    <comment ref="A77" authorId="0">
      <text>
        <r>
          <rPr>
            <b/>
            <sz val="8"/>
            <rFont val="Tahoma"/>
            <family val="2"/>
          </rPr>
          <t>Налог на доходы физических лиц</t>
        </r>
      </text>
    </comment>
  </commentList>
</comments>
</file>

<file path=xl/sharedStrings.xml><?xml version="1.0" encoding="utf-8"?>
<sst xmlns="http://schemas.openxmlformats.org/spreadsheetml/2006/main" count="813" uniqueCount="358">
  <si>
    <t>Программа расчета финансовой части бизнес-плана для начинающих предпринимателей (версия 3.0)</t>
  </si>
  <si>
    <t xml:space="preserve">Все права защищены. Никакая часть данной программы не может быть воспроизведена в какой бы то ни было форме без письменного разрешения владельцев авторских прав. </t>
  </si>
  <si>
    <t>© Мурманское региональное агентство поддержки малого и среднего бизнеса, 2011</t>
  </si>
  <si>
    <t>www.murbiz.ru</t>
  </si>
  <si>
    <t xml:space="preserve">ВНИМАНИЕ!!! </t>
  </si>
  <si>
    <t>Расчет действителен при применении УСН, ЕНВД, ЕСХН. Период планирования 1 год.</t>
  </si>
  <si>
    <t>Инициатор проекта (ФИО):</t>
  </si>
  <si>
    <t>Наименование проекта:</t>
  </si>
  <si>
    <t>Город</t>
  </si>
  <si>
    <t>Вид деятельности:</t>
  </si>
  <si>
    <t>Продукция (услуги) проекта:</t>
  </si>
  <si>
    <t>Система налогообложения:</t>
  </si>
  <si>
    <t>Дата начала проекта:</t>
  </si>
  <si>
    <t>Валюта проекта:</t>
  </si>
  <si>
    <t>руб.</t>
  </si>
  <si>
    <t>Горизонт планирования:</t>
  </si>
  <si>
    <t>12 месяцев</t>
  </si>
  <si>
    <t>НАЧАТЬ ВВОД  ДАННЫХ ПО ПРОЕКТУ</t>
  </si>
  <si>
    <t>Социальные выплаты</t>
  </si>
  <si>
    <t xml:space="preserve">Ф.И.О. инициатора проекта: </t>
  </si>
  <si>
    <t>Краткое название проекта:</t>
  </si>
  <si>
    <t>ПРОГНОЗ ФИНАНСОВЫХ РЕЗУЛЬТАТОВ ПРОИЗВОДСТВЕННОЙ И СБЫТОВОЙ ДЕЯТЕЛЬНОСТИ НА ПЕРВЫЙ ГОД РЕАЛИЗАЦИИ ПРОЕКТА</t>
  </si>
  <si>
    <t>Приложение</t>
  </si>
  <si>
    <t>Период ( месяц)</t>
  </si>
  <si>
    <t>до начала реализации проекта</t>
  </si>
  <si>
    <t>ИТОГО</t>
  </si>
  <si>
    <t>за год</t>
  </si>
  <si>
    <t>1.ДОХОДЫ ПО ПРОЕКТУ</t>
  </si>
  <si>
    <t>1.1.Выручка от продажи товаров, работ, оказания услуг</t>
  </si>
  <si>
    <t>1.2.Государственные субсидии (МЭР)</t>
  </si>
  <si>
    <t>1.3.Единовременная выплата ГСЗН (включая субсидию на создание рабочего места)</t>
  </si>
  <si>
    <t>1.4.Субвенция ГСЗН (на гос.регистрацию)</t>
  </si>
  <si>
    <t>ВСЕГО ДОХОДОВ (А):</t>
  </si>
  <si>
    <t>2. ИНЫЕ ПОСТУПЛЕНИЯ</t>
  </si>
  <si>
    <t>2.1.Собственные средства</t>
  </si>
  <si>
    <t>2.2.Кредит (ссуда)</t>
  </si>
  <si>
    <t>2.3.Средства из других источников</t>
  </si>
  <si>
    <t>ВСЕГО ИНЫХ ПОСТУПЛЕНИЙ (Б):</t>
  </si>
  <si>
    <t>3.РАСХОДЫ ПО ПРОЕКТУ</t>
  </si>
  <si>
    <t>1. ПРЯМЫЕ ЗАТРАТЫ</t>
  </si>
  <si>
    <t>1.1.Сырье, материалы</t>
  </si>
  <si>
    <t>1.2.Комплектующие</t>
  </si>
  <si>
    <t xml:space="preserve">1.3.Оплата труда производственного персонала </t>
  </si>
  <si>
    <t>Итого прямые затраты:</t>
  </si>
  <si>
    <t>2. ПРОИЗВОДСТВЕННЫЕ ЗАТРАТЫ</t>
  </si>
  <si>
    <t>2.1.Обучение производственного персонала</t>
  </si>
  <si>
    <t>2.2.Аренда производственных площадей</t>
  </si>
  <si>
    <t xml:space="preserve">2.3.Коммунальные платежи по производственным помещениям </t>
  </si>
  <si>
    <t>2.4.Транспортные расходы для производства</t>
  </si>
  <si>
    <t>Итого производственные затраты:</t>
  </si>
  <si>
    <t>3. АДМИНИСТРАТИВНЫЕ ЗАТРАТЫ</t>
  </si>
  <si>
    <t xml:space="preserve">3.1.Оплата труда административного персонала </t>
  </si>
  <si>
    <t>3.2.Аренда офисных помещений</t>
  </si>
  <si>
    <t xml:space="preserve">3.3.Коммунальные платежи по офисным помещениям </t>
  </si>
  <si>
    <t>3.4.Связь, коммуникации (в т.ч. Интернет)</t>
  </si>
  <si>
    <t>3.5.Канцелярские товары</t>
  </si>
  <si>
    <t>3.6.Услуги бухгалтерии (по договору)</t>
  </si>
  <si>
    <t>3.7.Услуги банка</t>
  </si>
  <si>
    <t>3.8.Услуги прочих сторонних организаций</t>
  </si>
  <si>
    <t>3.9.Прочие административные расходы</t>
  </si>
  <si>
    <t>Итого административные затраты:</t>
  </si>
  <si>
    <t>4.ЗАТРАТЫ НАЧАЛЬНОГО ЭТАПА</t>
  </si>
  <si>
    <t>4.1.Регистрация предприятия или ИПБОЮЛ</t>
  </si>
  <si>
    <t>4.2.Патентование продукции</t>
  </si>
  <si>
    <t>4.3.Сертификация продукции / услуги</t>
  </si>
  <si>
    <t>4.4.Прочие первоначальные затраты</t>
  </si>
  <si>
    <t>Итого затраты начального периода:</t>
  </si>
  <si>
    <t>5.МАРКЕТИНГОВЫЕ ЗАТРАТЫ</t>
  </si>
  <si>
    <t>5.1.Затраты на рекламу</t>
  </si>
  <si>
    <t xml:space="preserve">5.2.Затраты на продвижение продукции </t>
  </si>
  <si>
    <t>5.3.Прочие маркетинговые затраты</t>
  </si>
  <si>
    <t>Итого маркетинговые затраты:</t>
  </si>
  <si>
    <t>6. НАЛОГИ, УЧИТЫВАЕМЫЕ В РАСХОДАХ</t>
  </si>
  <si>
    <t>6.1.Страховые взносы (за работников)</t>
  </si>
  <si>
    <t>6.2.Страховые взносы (за ИПБОЮЛ)</t>
  </si>
  <si>
    <t>6.3.Прочие налоги и сборы</t>
  </si>
  <si>
    <t>Итого налоги, учитываемые в расходах</t>
  </si>
  <si>
    <t>7.ПРОЧИЕ ВЫПЛАТЫ (В Т.Ч. ПРОЦЕНТЫ)</t>
  </si>
  <si>
    <t>8.КАПИТАЛЬНЫЕ ВЛОЖЕНИЯ ПО ПРОЕКТУ</t>
  </si>
  <si>
    <t>8.1.Приобретение оборудования</t>
  </si>
  <si>
    <t>8.2.Приобретение транспортных средств</t>
  </si>
  <si>
    <t>8.3.Проведение строительных, ремонтных, монтажных работ</t>
  </si>
  <si>
    <t>8.4.Телефонная линия / Интернет</t>
  </si>
  <si>
    <t>ИТОГО КАПИТАЛЬНЫЕ ВЛОЖЕНИЯ:</t>
  </si>
  <si>
    <t xml:space="preserve">ВСЕГО РАСХОДОВ (В): </t>
  </si>
  <si>
    <t>ВАЛОВАЯ ПРИБЫЛЬ (Г):</t>
  </si>
  <si>
    <t>9.НАЛОГИ, НЕ УЧИТЫВАЕМЫЕ В РАСХОДАХ</t>
  </si>
  <si>
    <t>9.1.Единый налог (УСНО), 6%</t>
  </si>
  <si>
    <t>9.2.Единый налог (УСНО), 15%</t>
  </si>
  <si>
    <t>9.3.ЕНВД</t>
  </si>
  <si>
    <t>9.4.НДФЛ</t>
  </si>
  <si>
    <t>9.5.Прочие налоги и сборы</t>
  </si>
  <si>
    <t>Итого налоги, не учитываемые в расходах</t>
  </si>
  <si>
    <t>10. Погашение кредита (ссуды)</t>
  </si>
  <si>
    <t>ЧИСТАЯ ПРИБЫЛЬ</t>
  </si>
  <si>
    <t xml:space="preserve">ЧИСТАЯ ПРИБЫЛЬ (УБЫТКИ) НАРАСТАЮЩИМ ИТОГОМ </t>
  </si>
  <si>
    <t>ВСЕГО ПРИХОД СРЕДСТВ</t>
  </si>
  <si>
    <t>ВСЕГО РАСХОД СРЕДСТВ</t>
  </si>
  <si>
    <t>ИЗМЕНЕНИЕ В БАЛАНСЕ ДЕНЕЖНЫХ СРЕДСТВ (ДЕНЕЖНЫЙ ПОТОК)</t>
  </si>
  <si>
    <t>ИЗМЕНЕНИЕ В БАЛАНСЕ ДЕНЕЖНЫХ СРЕДСТВ (НАКОПЛЕННЫЙ ДЕНЕЖНЫЙ ПОТОК)</t>
  </si>
  <si>
    <t>Период окупаемости вложений</t>
  </si>
  <si>
    <t>Инициатор проекта</t>
  </si>
  <si>
    <t>ФИО:</t>
  </si>
  <si>
    <t>Подпись:</t>
  </si>
  <si>
    <t>ПОКАЗАТЕЛИ ПРОЕКТА:</t>
  </si>
  <si>
    <t>Наименование</t>
  </si>
  <si>
    <t>Ед.изм.</t>
  </si>
  <si>
    <t>Значение</t>
  </si>
  <si>
    <t>Справочно:</t>
  </si>
  <si>
    <t>ОБЩАЯ СТОИМОСТЬ ПРОЕКТА:</t>
  </si>
  <si>
    <t xml:space="preserve">  Собственные средства</t>
  </si>
  <si>
    <t xml:space="preserve">  Заемные средства (кредиты)</t>
  </si>
  <si>
    <t xml:space="preserve">  Государственные субсидии (МЭР)</t>
  </si>
  <si>
    <t xml:space="preserve">  Государственные субсидии (ГСЗН)</t>
  </si>
  <si>
    <t xml:space="preserve">  Субвенция (ГСЗН)</t>
  </si>
  <si>
    <t xml:space="preserve">  Прочие источники финансирования</t>
  </si>
  <si>
    <t>Чистая прибыль (за первый год проекта)</t>
  </si>
  <si>
    <t>Суммарный денежный поток (за первый год проекта)</t>
  </si>
  <si>
    <t>Рентабельность продаж</t>
  </si>
  <si>
    <t>%</t>
  </si>
  <si>
    <t>Рентабельность инвестиций (ROI)</t>
  </si>
  <si>
    <t>Период окупаемости общих вложений</t>
  </si>
  <si>
    <t>мес.</t>
  </si>
  <si>
    <t>ВОЗВРАТ К СХЕМЕ</t>
  </si>
  <si>
    <t>План рекламных мероприятий:</t>
  </si>
  <si>
    <t>№ п/п</t>
  </si>
  <si>
    <t>Первый год (по месяцам) руб.</t>
  </si>
  <si>
    <t>Итого:</t>
  </si>
  <si>
    <t>Пресса</t>
  </si>
  <si>
    <t>Печатная продукция</t>
  </si>
  <si>
    <t>ТВ</t>
  </si>
  <si>
    <t>Радио</t>
  </si>
  <si>
    <t>Всего:</t>
  </si>
  <si>
    <t>Затраты на маркетинг:</t>
  </si>
  <si>
    <t>Затраты на рекламу</t>
  </si>
  <si>
    <t>Затраты на продвижение продукции</t>
  </si>
  <si>
    <t>Прочие маркетинговые затраты</t>
  </si>
  <si>
    <t>Ценообразование:</t>
  </si>
  <si>
    <t>Продукт (услуга)</t>
  </si>
  <si>
    <t>Планируемая цена (руб.)</t>
  </si>
  <si>
    <t>Средняя цена, руб.</t>
  </si>
  <si>
    <t>Диапазон цен</t>
  </si>
  <si>
    <t>Мин.</t>
  </si>
  <si>
    <t>Макс.</t>
  </si>
  <si>
    <t>План сбыта:</t>
  </si>
  <si>
    <t>Показа-тель</t>
  </si>
  <si>
    <t>Кол-во</t>
  </si>
  <si>
    <t>Цена</t>
  </si>
  <si>
    <t>Сумма</t>
  </si>
  <si>
    <t>Площади и помещения:</t>
  </si>
  <si>
    <t>Итого</t>
  </si>
  <si>
    <t>Производственные (в т.ч. торговые)  помещения</t>
  </si>
  <si>
    <t>Арендная плата</t>
  </si>
  <si>
    <t>Ремонтные работы</t>
  </si>
  <si>
    <t>Коммунальные платежи</t>
  </si>
  <si>
    <t>Офисные помещения</t>
  </si>
  <si>
    <t>ПЕРЕЙТИ К КАПИТАЛЬНЫМ ВЛОЖЕНИЯМ</t>
  </si>
  <si>
    <t>Оборудование:</t>
  </si>
  <si>
    <t>Наименование, характеристика</t>
  </si>
  <si>
    <t>Цена,  руб.</t>
  </si>
  <si>
    <t>Количество (ед.)</t>
  </si>
  <si>
    <t xml:space="preserve">Стоимость, руб. </t>
  </si>
  <si>
    <t>имеется</t>
  </si>
  <si>
    <t>требуется дополнительно</t>
  </si>
  <si>
    <t>ПЕРЕЙТИ К ПЕРЕЧНЮ ОБОРУДОВАНИЯ</t>
  </si>
  <si>
    <t>Капитальные вложения:</t>
  </si>
  <si>
    <t>Всего стоимость оборудования</t>
  </si>
  <si>
    <t>Приобретение оборудования</t>
  </si>
  <si>
    <t>Приобретение транспортных средств</t>
  </si>
  <si>
    <t>Проведение строительных, ремонтных, монтажных работ</t>
  </si>
  <si>
    <t>Телефонная линия / Интернет</t>
  </si>
  <si>
    <t>Затраты на сырье и материалы:</t>
  </si>
  <si>
    <t>Затраты на комплектующие:</t>
  </si>
  <si>
    <t>Производственные затраты:</t>
  </si>
  <si>
    <t>Обучение производственного персонала</t>
  </si>
  <si>
    <t>Аренда производственных площадей</t>
  </si>
  <si>
    <t xml:space="preserve">Коммунальные платежи по производственным помещениям </t>
  </si>
  <si>
    <t>Транспортные расходы для производства</t>
  </si>
  <si>
    <t>Персонал проекта:</t>
  </si>
  <si>
    <t>Наименование должности</t>
  </si>
  <si>
    <t>Показатели</t>
  </si>
  <si>
    <t xml:space="preserve">Затраты на оплату труда по месяцам, руб. </t>
  </si>
  <si>
    <t>Административный персонал</t>
  </si>
  <si>
    <t>1.1.</t>
  </si>
  <si>
    <t>Количество</t>
  </si>
  <si>
    <t>Размер з/п</t>
  </si>
  <si>
    <t>1.2.</t>
  </si>
  <si>
    <t>1.3.</t>
  </si>
  <si>
    <t>1.4.</t>
  </si>
  <si>
    <t>Всего по административному персоналу:</t>
  </si>
  <si>
    <t>Производственный (в т.ч. торговый) персонал</t>
  </si>
  <si>
    <t>2.1.</t>
  </si>
  <si>
    <t>2.2.</t>
  </si>
  <si>
    <t>2.3.</t>
  </si>
  <si>
    <t>2.4.</t>
  </si>
  <si>
    <t>Всего по производственному персоналу:</t>
  </si>
  <si>
    <t>Всего по персоналу (п. 1 + п.2):</t>
  </si>
  <si>
    <t>Всего (п.3 + п.4.)</t>
  </si>
  <si>
    <t>Административные затраты:</t>
  </si>
  <si>
    <t>З/п административного персонала</t>
  </si>
  <si>
    <t>Аренда офисных помещений</t>
  </si>
  <si>
    <t>Коммунальные платежи по офисным помещениям</t>
  </si>
  <si>
    <t>Связь и коммуникации</t>
  </si>
  <si>
    <t>Канцелярские товары</t>
  </si>
  <si>
    <t>Услуги бухгалтерии</t>
  </si>
  <si>
    <t>Услуги банка</t>
  </si>
  <si>
    <t>Услуги прочих сторонних организаций</t>
  </si>
  <si>
    <t>Прочие административные расходы</t>
  </si>
  <si>
    <t>ИСХОДНЫЕ ДАННЫЕ ДЛЯ БИЗНЕС-ПЛАНА ПРОЕКТА</t>
  </si>
  <si>
    <t>ОБЩАЯ СХЕМА БИЗНЕС-ПЛАНА</t>
  </si>
  <si>
    <t>Редактирование ячеек без выделения не рекомендуется.</t>
  </si>
  <si>
    <t>Местонахождение проекта:</t>
  </si>
  <si>
    <t>фев</t>
  </si>
  <si>
    <t>мар</t>
  </si>
  <si>
    <t>апр</t>
  </si>
  <si>
    <t>май</t>
  </si>
  <si>
    <t>июн</t>
  </si>
  <si>
    <t>июл</t>
  </si>
  <si>
    <t>авг</t>
  </si>
  <si>
    <t>сен</t>
  </si>
  <si>
    <t>окт</t>
  </si>
  <si>
    <t>ноя</t>
  </si>
  <si>
    <t>дек</t>
  </si>
  <si>
    <t>янв</t>
  </si>
  <si>
    <r>
      <t xml:space="preserve">Ячейки, выделенные </t>
    </r>
    <r>
      <rPr>
        <b/>
        <sz val="14"/>
        <color indexed="13"/>
        <rFont val="Arial"/>
        <family val="2"/>
      </rPr>
      <t>желтым цветом</t>
    </r>
    <r>
      <rPr>
        <b/>
        <sz val="10"/>
        <color indexed="10"/>
        <rFont val="Arial"/>
        <family val="2"/>
      </rPr>
      <t xml:space="preserve"> предназначены для внесения информации по проекту</t>
    </r>
  </si>
  <si>
    <t>дней</t>
  </si>
  <si>
    <t>Количество в день</t>
  </si>
  <si>
    <t>ё</t>
  </si>
  <si>
    <t>Форма представления сводного графика реализации проекта</t>
  </si>
  <si>
    <t>№</t>
  </si>
  <si>
    <t>Наименование этапа</t>
  </si>
  <si>
    <t>Ответственный (исполнитель)</t>
  </si>
  <si>
    <t>Время (недели)</t>
  </si>
  <si>
    <t>Цена, руб.</t>
  </si>
  <si>
    <t>Сумма,руб.</t>
  </si>
  <si>
    <t xml:space="preserve">                            Первый год (по месяцам) руб.</t>
  </si>
  <si>
    <t>Социальные взносы                                                                                                                              (п. 3. * ставку соц.выплат)</t>
  </si>
  <si>
    <t>Х</t>
  </si>
  <si>
    <t>9.4.УСНО на основании патента</t>
  </si>
  <si>
    <t>Первый год (по кварталам), руб.</t>
  </si>
  <si>
    <t>Первый год (по кварталам) руб.</t>
  </si>
  <si>
    <t>1.</t>
  </si>
  <si>
    <t>Аренда</t>
  </si>
  <si>
    <t>2.</t>
  </si>
  <si>
    <t>Ремонт</t>
  </si>
  <si>
    <t>3.</t>
  </si>
  <si>
    <t>4.</t>
  </si>
  <si>
    <t>5.</t>
  </si>
  <si>
    <t>6.</t>
  </si>
  <si>
    <t>Собственные средства</t>
  </si>
  <si>
    <t>Наименование источника</t>
  </si>
  <si>
    <t>Сумма,  руб.</t>
  </si>
  <si>
    <t>Направления</t>
  </si>
  <si>
    <t>Средства субсидии</t>
  </si>
  <si>
    <t>Итого фонд оплаты труда (п.3 + п.4.)</t>
  </si>
  <si>
    <t>Общая стоимость проекта</t>
  </si>
  <si>
    <t xml:space="preserve">2.4. Основные финансовые показатели проекта: </t>
  </si>
  <si>
    <t>Социальные взносы  (п. 3. * ставку соц.выплат)</t>
  </si>
  <si>
    <t>1 период</t>
  </si>
  <si>
    <t>2 период</t>
  </si>
  <si>
    <t>3 период</t>
  </si>
  <si>
    <t>4 период</t>
  </si>
  <si>
    <t>4.4. План рекламных мероприятий:</t>
  </si>
  <si>
    <t xml:space="preserve">требуется </t>
  </si>
  <si>
    <t>Первый год (по кварталам) руб. </t>
  </si>
  <si>
    <t>Налоги</t>
  </si>
  <si>
    <t>Удельный вес %</t>
  </si>
  <si>
    <t>Производственные затраты, всего</t>
  </si>
  <si>
    <t>Административные затраты, всего</t>
  </si>
  <si>
    <t>Итого по персоналу (п. 1 + п.2):</t>
  </si>
  <si>
    <t>Итого капитальные вложения:</t>
  </si>
  <si>
    <t>Всего доходов (А):</t>
  </si>
  <si>
    <t>Всего иных поступлений (Б):</t>
  </si>
  <si>
    <t xml:space="preserve">Всего расходов (В): </t>
  </si>
  <si>
    <t>Валовая прибыль (Г):</t>
  </si>
  <si>
    <t>Чистая прибыль</t>
  </si>
  <si>
    <t xml:space="preserve">Чистая прибыль (убытки) нарастающим итогом </t>
  </si>
  <si>
    <t>Всего приход средств</t>
  </si>
  <si>
    <t>Всего расход средств</t>
  </si>
  <si>
    <t>Изменение в балансе денежных средств (денежный поток)</t>
  </si>
  <si>
    <t>Изменение в балансе денежных средств (накопленный денежный поток)</t>
  </si>
  <si>
    <t>Прогноз финансовых результатов производственной и сбытовой деятельности на первый год реализации проекта</t>
  </si>
  <si>
    <t>Период ( квартал)</t>
  </si>
  <si>
    <t>Выручка от продажи товаров, работ, оказания услуг</t>
  </si>
  <si>
    <t>Государственные субсидии (МЭР)</t>
  </si>
  <si>
    <t>Единовременная выплата ГСЗН (включая субсидию на создание рабочего места)</t>
  </si>
  <si>
    <t>Субвенция ГСЗН (на гос.регистрацию)</t>
  </si>
  <si>
    <t>Кредит (ссуда)</t>
  </si>
  <si>
    <t>Средства из других источников</t>
  </si>
  <si>
    <t>ИНЫЕ ПОСТУПЛЕНИЯ</t>
  </si>
  <si>
    <t>II.  РАСХОДЫ ПО ПРОЕКТУ</t>
  </si>
  <si>
    <t>I.  ДОХОДЫ ПО ПРОЕКТУ</t>
  </si>
  <si>
    <t>"0" период</t>
  </si>
  <si>
    <t>ИТОГО, руб.</t>
  </si>
  <si>
    <t>Еден. изм.</t>
  </si>
  <si>
    <t>Един. изм.</t>
  </si>
  <si>
    <t>№  п/п</t>
  </si>
  <si>
    <t>5.3. Капитальные вложения (оборудование):</t>
  </si>
  <si>
    <t>5.2. Производственные площади и помещения:</t>
  </si>
  <si>
    <t>4.6. План сбыта:</t>
  </si>
  <si>
    <t>4.5. Ценообразование:</t>
  </si>
  <si>
    <t xml:space="preserve">Итого, </t>
  </si>
  <si>
    <t>Проведение строительных, ремонтных  работ</t>
  </si>
  <si>
    <t>5.4.1. Прямые затраты - сырье и материалы:</t>
  </si>
  <si>
    <t>5.4.2. Накладные (косвенные) затраты:</t>
  </si>
  <si>
    <t>Затраты на оплату труда:</t>
  </si>
  <si>
    <t>7.1. Структура капитала:</t>
  </si>
  <si>
    <t>7.2. Смета затрат по источникам финансирования подготовительного (инвестиционного) «0» периода:</t>
  </si>
  <si>
    <t>3.2.</t>
  </si>
  <si>
    <t>3.3.</t>
  </si>
  <si>
    <t>3.4.</t>
  </si>
  <si>
    <t>3.6.</t>
  </si>
  <si>
    <t>3.7.</t>
  </si>
  <si>
    <t>3.8.</t>
  </si>
  <si>
    <t>3.9.</t>
  </si>
  <si>
    <t>4.1.</t>
  </si>
  <si>
    <t>4.2.</t>
  </si>
  <si>
    <t>4.3.</t>
  </si>
  <si>
    <t>4.4.</t>
  </si>
  <si>
    <t>5.1.</t>
  </si>
  <si>
    <t>5.2.</t>
  </si>
  <si>
    <t>5.3.</t>
  </si>
  <si>
    <t>8.1.</t>
  </si>
  <si>
    <t>8.2.</t>
  </si>
  <si>
    <t>8.3.</t>
  </si>
  <si>
    <t>8.4.</t>
  </si>
  <si>
    <t>9.4.</t>
  </si>
  <si>
    <t>Сырье, материалы</t>
  </si>
  <si>
    <t>Комплектующие</t>
  </si>
  <si>
    <t xml:space="preserve">Коммунальные платежи по офисным помещениям </t>
  </si>
  <si>
    <t>Связь, коммуникации (в т.ч. Интернет)</t>
  </si>
  <si>
    <t>Услуги бухгалтерии (по договору)</t>
  </si>
  <si>
    <t>Регистрация предприятия или ИПБОЮЛ</t>
  </si>
  <si>
    <t>Патентование продукции</t>
  </si>
  <si>
    <t>Сертификация продукции / услуги</t>
  </si>
  <si>
    <t>Прочие первоначальные затраты</t>
  </si>
  <si>
    <t xml:space="preserve">Затраты на продвижение продукции </t>
  </si>
  <si>
    <t>Проведение строительных, ремонтных, монтажных рабо</t>
  </si>
  <si>
    <t>УСНО на основании патента</t>
  </si>
  <si>
    <t>9.1.Единый налог (УСНО), 6% (за вычетом внебюджетных выплат за работников)</t>
  </si>
  <si>
    <t>ЕНВД</t>
  </si>
  <si>
    <t>3.6.Услуги банка (по договору)</t>
  </si>
  <si>
    <t>Единый налог (УСНО), 6%</t>
  </si>
  <si>
    <t>Единый налог (УСНО), 15%</t>
  </si>
  <si>
    <t>НДФЛ</t>
  </si>
  <si>
    <t>Прочие налоги и сборы</t>
  </si>
  <si>
    <t>Страховые взносы (за работников)</t>
  </si>
  <si>
    <t>Страховые взносы (за ИПБОЮЛ)</t>
  </si>
  <si>
    <r>
      <t>Статьи капитальных вложений в проект</t>
    </r>
    <r>
      <rPr>
        <b/>
        <sz val="10"/>
        <rFont val="Times New Roman"/>
        <family val="1"/>
      </rPr>
      <t>:</t>
    </r>
  </si>
  <si>
    <t xml:space="preserve"> </t>
  </si>
  <si>
    <t>Создание интернет-сайта</t>
  </si>
  <si>
    <t>кафе</t>
  </si>
  <si>
    <t>гостиница</t>
  </si>
  <si>
    <t>30 м</t>
  </si>
  <si>
    <t>200 м</t>
  </si>
  <si>
    <t>сауна</t>
  </si>
  <si>
    <t>прачечная</t>
  </si>
  <si>
    <t>Разработчик: Мурманское региональное агентство поддержки малого и среднего бизнеса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</si>
</sst>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%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[$-FC19]d\ mmmm\ yyyy\ &quot;г.&quot;"/>
    <numFmt numFmtId="179" formatCode="[$-419]mmmm\ yyyy;@"/>
    <numFmt numFmtId="180" formatCode="[$-FC19]dd\ mmmm\ yyyy\ \г\.;@"/>
    <numFmt numFmtId="181" formatCode="0.000"/>
    <numFmt numFmtId="182" formatCode="[$-419]mmmm;@"/>
    <numFmt numFmtId="183" formatCode="[$-F419]yyyy\,\ mmmm;@"/>
    <numFmt numFmtId="184" formatCode="#,##0.0"/>
    <numFmt numFmtId="185" formatCode="#,##0_ ;\-#,##0\ "/>
    <numFmt numFmtId="186" formatCode="_-* #,##0.0_р_._-;\-* #,##0.0_р_._-;_-* &quot;-&quot;_р_._-;_-@_-"/>
    <numFmt numFmtId="187" formatCode="_-* #,##0.00_р_._-;\-* #,##0.00_р_._-;_-* &quot;-&quot;_р_._-;_-@_-"/>
    <numFmt numFmtId="188" formatCode="dd/mm/yy;@"/>
    <numFmt numFmtId="189" formatCode="#,##0_ ;[Red]\-#,##0\ "/>
    <numFmt numFmtId="190" formatCode="#,##0.000"/>
    <numFmt numFmtId="191" formatCode="_-* #,##0.0_р_._-;\-* #,##0.0_р_._-;_-* &quot;-&quot;?_р_._-;_-@_-"/>
    <numFmt numFmtId="192" formatCode="mmm\-yy"/>
  </numFmts>
  <fonts count="110">
    <font>
      <sz val="10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8"/>
      <color indexed="12"/>
      <name val="Arial"/>
      <family val="2"/>
    </font>
    <font>
      <sz val="10"/>
      <name val="Arial"/>
      <family val="2"/>
    </font>
    <font>
      <u val="single"/>
      <sz val="8"/>
      <color indexed="12"/>
      <name val="Arial Cyr"/>
      <family val="0"/>
    </font>
    <font>
      <sz val="8"/>
      <name val="Arial"/>
      <family val="2"/>
    </font>
    <font>
      <b/>
      <sz val="10"/>
      <color indexed="10"/>
      <name val="Arial"/>
      <family val="2"/>
    </font>
    <font>
      <b/>
      <sz val="12"/>
      <color indexed="62"/>
      <name val="Arial"/>
      <family val="2"/>
    </font>
    <font>
      <b/>
      <sz val="10"/>
      <name val="Arial"/>
      <family val="2"/>
    </font>
    <font>
      <b/>
      <sz val="12"/>
      <color indexed="18"/>
      <name val="Arial"/>
      <family val="2"/>
    </font>
    <font>
      <sz val="12"/>
      <name val="Arial"/>
      <family val="2"/>
    </font>
    <font>
      <b/>
      <u val="single"/>
      <sz val="12"/>
      <color indexed="12"/>
      <name val="Arial Cyr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8"/>
      <name val="Tahoma"/>
      <family val="2"/>
    </font>
    <font>
      <b/>
      <sz val="14"/>
      <color indexed="62"/>
      <name val="Arial"/>
      <family val="2"/>
    </font>
    <font>
      <b/>
      <sz val="10"/>
      <color indexed="18"/>
      <name val="Arial"/>
      <family val="2"/>
    </font>
    <font>
      <sz val="12"/>
      <color indexed="18"/>
      <name val="Arial"/>
      <family val="2"/>
    </font>
    <font>
      <sz val="12"/>
      <color indexed="8"/>
      <name val="Arial"/>
      <family val="2"/>
    </font>
    <font>
      <b/>
      <sz val="11"/>
      <name val="Arial"/>
      <family val="2"/>
    </font>
    <font>
      <b/>
      <i/>
      <sz val="12"/>
      <color indexed="18"/>
      <name val="Arial"/>
      <family val="2"/>
    </font>
    <font>
      <sz val="12"/>
      <color indexed="62"/>
      <name val="Arial"/>
      <family val="2"/>
    </font>
    <font>
      <i/>
      <sz val="12"/>
      <color indexed="18"/>
      <name val="Arial"/>
      <family val="2"/>
    </font>
    <font>
      <b/>
      <u val="single"/>
      <sz val="12"/>
      <color indexed="18"/>
      <name val="Arial"/>
      <family val="2"/>
    </font>
    <font>
      <sz val="10"/>
      <color indexed="18"/>
      <name val="Arial"/>
      <family val="2"/>
    </font>
    <font>
      <b/>
      <sz val="16"/>
      <color indexed="18"/>
      <name val="Arial Cyr"/>
      <family val="0"/>
    </font>
    <font>
      <b/>
      <sz val="12"/>
      <color indexed="18"/>
      <name val="Arial Cyr"/>
      <family val="0"/>
    </font>
    <font>
      <sz val="10"/>
      <color indexed="18"/>
      <name val="Arial Cyr"/>
      <family val="0"/>
    </font>
    <font>
      <i/>
      <sz val="10"/>
      <color indexed="18"/>
      <name val="Arial Cyr"/>
      <family val="0"/>
    </font>
    <font>
      <sz val="12"/>
      <color indexed="18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26"/>
      <name val="Arial Cyr"/>
      <family val="0"/>
    </font>
    <font>
      <b/>
      <u val="single"/>
      <sz val="10"/>
      <color indexed="12"/>
      <name val="Arial Cyr"/>
      <family val="0"/>
    </font>
    <font>
      <b/>
      <sz val="14"/>
      <name val="Arial"/>
      <family val="2"/>
    </font>
    <font>
      <sz val="10"/>
      <color indexed="62"/>
      <name val="Arial"/>
      <family val="2"/>
    </font>
    <font>
      <b/>
      <sz val="16"/>
      <name val="Arial"/>
      <family val="2"/>
    </font>
    <font>
      <i/>
      <sz val="12"/>
      <color indexed="6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b/>
      <i/>
      <sz val="12"/>
      <color indexed="62"/>
      <name val="Arial"/>
      <family val="2"/>
    </font>
    <font>
      <sz val="12"/>
      <color indexed="10"/>
      <name val="Arial"/>
      <family val="2"/>
    </font>
    <font>
      <sz val="14"/>
      <name val="Arial"/>
      <family val="2"/>
    </font>
    <font>
      <b/>
      <sz val="11"/>
      <color indexed="62"/>
      <name val="Arial"/>
      <family val="2"/>
    </font>
    <font>
      <sz val="11"/>
      <name val="Arial"/>
      <family val="2"/>
    </font>
    <font>
      <sz val="14"/>
      <color indexed="18"/>
      <name val="Arial Cyr"/>
      <family val="0"/>
    </font>
    <font>
      <sz val="16"/>
      <color indexed="18"/>
      <name val="Arial Cyr"/>
      <family val="0"/>
    </font>
    <font>
      <b/>
      <i/>
      <sz val="12"/>
      <color indexed="10"/>
      <name val="Arial"/>
      <family val="2"/>
    </font>
    <font>
      <sz val="12"/>
      <name val="Times New Roman"/>
      <family val="1"/>
    </font>
    <font>
      <b/>
      <sz val="14"/>
      <color indexed="13"/>
      <name val="Arial"/>
      <family val="2"/>
    </font>
    <font>
      <b/>
      <i/>
      <sz val="10"/>
      <name val="Arial"/>
      <family val="2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12"/>
      <color indexed="59"/>
      <name val="Times New Roman"/>
      <family val="1"/>
    </font>
    <font>
      <sz val="8"/>
      <color indexed="8"/>
      <name val="Arial Cyr"/>
      <family val="0"/>
    </font>
    <font>
      <sz val="11"/>
      <name val="Tahoma"/>
      <family val="2"/>
    </font>
    <font>
      <b/>
      <sz val="12"/>
      <name val="Tahoma"/>
      <family val="2"/>
    </font>
    <font>
      <b/>
      <sz val="12"/>
      <color indexed="18"/>
      <name val="Tahoma"/>
      <family val="2"/>
    </font>
    <font>
      <b/>
      <i/>
      <sz val="12"/>
      <color indexed="18"/>
      <name val="Tahoma"/>
      <family val="2"/>
    </font>
    <font>
      <i/>
      <sz val="12"/>
      <color indexed="18"/>
      <name val="Tahoma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b/>
      <sz val="14"/>
      <color indexed="53"/>
      <name val="Tahoma"/>
      <family val="2"/>
    </font>
    <font>
      <b/>
      <sz val="12"/>
      <color indexed="53"/>
      <name val="Tahoma"/>
      <family val="2"/>
    </font>
    <font>
      <sz val="10"/>
      <color indexed="53"/>
      <name val="Tahoma"/>
      <family val="2"/>
    </font>
    <font>
      <b/>
      <sz val="12"/>
      <color indexed="8"/>
      <name val="Tahoma"/>
      <family val="2"/>
    </font>
    <font>
      <b/>
      <sz val="10"/>
      <color indexed="8"/>
      <name val="Tahoma"/>
      <family val="2"/>
    </font>
    <font>
      <b/>
      <sz val="10"/>
      <color indexed="53"/>
      <name val="Tahoma"/>
      <family val="2"/>
    </font>
    <font>
      <sz val="12"/>
      <color indexed="53"/>
      <name val="Tahoma"/>
      <family val="2"/>
    </font>
    <font>
      <b/>
      <sz val="12"/>
      <color indexed="56"/>
      <name val="Tahoma"/>
      <family val="2"/>
    </font>
    <font>
      <b/>
      <sz val="12"/>
      <color indexed="60"/>
      <name val="Tahoma"/>
      <family val="2"/>
    </font>
    <font>
      <b/>
      <sz val="11"/>
      <color indexed="53"/>
      <name val="Tahoma"/>
      <family val="2"/>
    </font>
    <font>
      <b/>
      <i/>
      <sz val="12"/>
      <color indexed="56"/>
      <name val="Tahoma"/>
      <family val="2"/>
    </font>
    <font>
      <b/>
      <sz val="12"/>
      <color indexed="16"/>
      <name val="Tahoma"/>
      <family val="2"/>
    </font>
    <font>
      <sz val="10"/>
      <color indexed="8"/>
      <name val="Arial"/>
      <family val="2"/>
    </font>
    <font>
      <sz val="12"/>
      <color indexed="56"/>
      <name val="Arial"/>
      <family val="2"/>
    </font>
    <font>
      <sz val="8"/>
      <name val="Tahoma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26"/>
      <color indexed="8"/>
      <name val="Arial Cyr"/>
      <family val="0"/>
    </font>
    <font>
      <b/>
      <sz val="10"/>
      <color indexed="8"/>
      <name val="Arial Cyr"/>
      <family val="0"/>
    </font>
    <font>
      <b/>
      <sz val="14"/>
      <color indexed="8"/>
      <name val="Arial Cyr"/>
      <family val="0"/>
    </font>
    <font>
      <b/>
      <sz val="16"/>
      <color indexed="18"/>
      <name val="Arial"/>
      <family val="0"/>
    </font>
    <font>
      <sz val="9.2"/>
      <color indexed="8"/>
      <name val="Arial"/>
      <family val="0"/>
    </font>
    <font>
      <sz val="9.6"/>
      <color indexed="8"/>
      <name val="Arial Cyr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bgColor indexed="22"/>
      </patternFill>
    </fill>
    <fill>
      <patternFill patternType="solid">
        <fgColor indexed="13"/>
        <bgColor indexed="64"/>
      </patternFill>
    </fill>
  </fills>
  <borders count="9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thin"/>
      <bottom/>
    </border>
    <border>
      <left style="medium"/>
      <right style="medium"/>
      <top style="thin"/>
      <bottom style="thin"/>
    </border>
    <border>
      <left style="medium"/>
      <right style="thin"/>
      <top/>
      <bottom/>
    </border>
    <border>
      <left style="thin"/>
      <right/>
      <top style="thin"/>
      <bottom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/>
      <top/>
      <bottom/>
    </border>
    <border>
      <left style="medium"/>
      <right/>
      <top/>
      <bottom/>
    </border>
    <border>
      <left style="medium"/>
      <right style="medium"/>
      <top/>
      <bottom style="medium"/>
    </border>
    <border>
      <left style="medium"/>
      <right style="thin"/>
      <top style="thin"/>
      <bottom style="double"/>
    </border>
    <border>
      <left style="medium"/>
      <right style="medium"/>
      <top style="medium"/>
      <bottom style="double"/>
    </border>
    <border>
      <left style="medium"/>
      <right style="thin"/>
      <top/>
      <bottom style="double"/>
    </border>
    <border>
      <left style="medium"/>
      <right style="medium"/>
      <top style="double"/>
      <bottom style="double"/>
    </border>
    <border>
      <left style="medium"/>
      <right style="medium"/>
      <top/>
      <bottom style="double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medium"/>
      <right style="medium"/>
      <top style="double"/>
      <bottom style="medium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/>
      <top style="double"/>
      <bottom style="double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thin"/>
      <top style="thin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>
        <color indexed="63"/>
      </top>
      <bottom style="medium"/>
    </border>
    <border>
      <left/>
      <right/>
      <top>
        <color indexed="63"/>
      </top>
      <bottom style="medium"/>
    </border>
    <border>
      <left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7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881">
    <xf numFmtId="0" fontId="0" fillId="0" borderId="0" xfId="0" applyAlignment="1">
      <alignment/>
    </xf>
    <xf numFmtId="0" fontId="62" fillId="0" borderId="0" xfId="53" applyFont="1" applyAlignment="1" applyProtection="1">
      <alignment vertical="center"/>
      <protection hidden="1"/>
    </xf>
    <xf numFmtId="3" fontId="30" fillId="0" borderId="0" xfId="53" applyNumberFormat="1" applyFont="1" applyAlignment="1" applyProtection="1">
      <alignment vertical="center"/>
      <protection hidden="1"/>
    </xf>
    <xf numFmtId="0" fontId="30" fillId="0" borderId="0" xfId="53" applyFont="1" applyAlignment="1" applyProtection="1">
      <alignment vertical="center"/>
      <protection hidden="1"/>
    </xf>
    <xf numFmtId="0" fontId="7" fillId="24" borderId="0" xfId="53" applyFill="1" applyProtection="1">
      <alignment/>
      <protection hidden="1" locked="0"/>
    </xf>
    <xf numFmtId="0" fontId="7" fillId="0" borderId="0" xfId="53" applyProtection="1">
      <alignment/>
      <protection hidden="1"/>
    </xf>
    <xf numFmtId="0" fontId="53" fillId="22" borderId="0" xfId="42" applyFont="1" applyFill="1" applyAlignment="1" applyProtection="1">
      <alignment horizontal="center" vertical="center"/>
      <protection hidden="1"/>
    </xf>
    <xf numFmtId="0" fontId="53" fillId="0" borderId="0" xfId="42" applyFont="1" applyFill="1" applyAlignment="1" applyProtection="1">
      <alignment horizontal="left" vertical="center"/>
      <protection hidden="1"/>
    </xf>
    <xf numFmtId="0" fontId="54" fillId="0" borderId="0" xfId="53" applyFont="1" applyAlignment="1" applyProtection="1">
      <alignment vertical="center"/>
      <protection hidden="1"/>
    </xf>
    <xf numFmtId="0" fontId="64" fillId="0" borderId="0" xfId="53" applyFont="1" applyAlignment="1" applyProtection="1">
      <alignment vertical="center"/>
      <protection hidden="1"/>
    </xf>
    <xf numFmtId="0" fontId="27" fillId="0" borderId="10" xfId="53" applyFont="1" applyBorder="1" applyAlignment="1" applyProtection="1">
      <alignment horizontal="center" vertical="top" wrapText="1"/>
      <protection hidden="1"/>
    </xf>
    <xf numFmtId="0" fontId="27" fillId="0" borderId="10" xfId="53" applyFont="1" applyBorder="1" applyAlignment="1" applyProtection="1">
      <alignment vertical="top" wrapText="1"/>
      <protection hidden="1"/>
    </xf>
    <xf numFmtId="3" fontId="30" fillId="0" borderId="11" xfId="53" applyNumberFormat="1" applyFont="1" applyFill="1" applyBorder="1" applyAlignment="1" applyProtection="1">
      <alignment horizontal="center" vertical="top" wrapText="1"/>
      <protection hidden="1"/>
    </xf>
    <xf numFmtId="3" fontId="27" fillId="24" borderId="12" xfId="53" applyNumberFormat="1" applyFont="1" applyFill="1" applyBorder="1" applyAlignment="1" applyProtection="1">
      <alignment vertical="top" wrapText="1"/>
      <protection hidden="1"/>
    </xf>
    <xf numFmtId="3" fontId="30" fillId="0" borderId="13" xfId="53" applyNumberFormat="1" applyFont="1" applyFill="1" applyBorder="1" applyAlignment="1" applyProtection="1">
      <alignment horizontal="center" vertical="top" wrapText="1"/>
      <protection hidden="1"/>
    </xf>
    <xf numFmtId="3" fontId="27" fillId="24" borderId="14" xfId="53" applyNumberFormat="1" applyFont="1" applyFill="1" applyBorder="1" applyAlignment="1" applyProtection="1">
      <alignment vertical="top" wrapText="1"/>
      <protection hidden="1"/>
    </xf>
    <xf numFmtId="0" fontId="23" fillId="0" borderId="15" xfId="53" applyFont="1" applyBorder="1" applyAlignment="1" applyProtection="1">
      <alignment vertical="top" wrapText="1"/>
      <protection hidden="1"/>
    </xf>
    <xf numFmtId="0" fontId="27" fillId="0" borderId="16" xfId="53" applyFont="1" applyBorder="1" applyAlignment="1" applyProtection="1">
      <alignment horizontal="center" vertical="top" wrapText="1"/>
      <protection hidden="1"/>
    </xf>
    <xf numFmtId="3" fontId="27" fillId="0" borderId="15" xfId="53" applyNumberFormat="1" applyFont="1" applyBorder="1" applyAlignment="1" applyProtection="1">
      <alignment vertical="top" wrapText="1"/>
      <protection hidden="1"/>
    </xf>
    <xf numFmtId="3" fontId="27" fillId="24" borderId="17" xfId="53" applyNumberFormat="1" applyFont="1" applyFill="1" applyBorder="1" applyAlignment="1" applyProtection="1">
      <alignment horizontal="center" vertical="top" wrapText="1"/>
      <protection hidden="1"/>
    </xf>
    <xf numFmtId="3" fontId="27" fillId="0" borderId="12" xfId="53" applyNumberFormat="1" applyFont="1" applyBorder="1" applyAlignment="1" applyProtection="1">
      <alignment vertical="center"/>
      <protection hidden="1"/>
    </xf>
    <xf numFmtId="3" fontId="27" fillId="0" borderId="14" xfId="53" applyNumberFormat="1" applyFont="1" applyBorder="1" applyAlignment="1" applyProtection="1">
      <alignment vertical="center"/>
      <protection hidden="1"/>
    </xf>
    <xf numFmtId="0" fontId="27" fillId="0" borderId="11" xfId="53" applyFont="1" applyBorder="1" applyAlignment="1" applyProtection="1">
      <alignment horizontal="center" vertical="top" wrapText="1"/>
      <protection hidden="1"/>
    </xf>
    <xf numFmtId="0" fontId="22" fillId="0" borderId="0" xfId="53" applyFont="1" applyBorder="1" applyProtection="1">
      <alignment/>
      <protection hidden="1"/>
    </xf>
    <xf numFmtId="0" fontId="23" fillId="0" borderId="0" xfId="53" applyFont="1" applyProtection="1">
      <alignment/>
      <protection hidden="1"/>
    </xf>
    <xf numFmtId="0" fontId="24" fillId="0" borderId="0" xfId="42" applyFont="1" applyBorder="1" applyAlignment="1" applyProtection="1">
      <alignment/>
      <protection hidden="1"/>
    </xf>
    <xf numFmtId="0" fontId="25" fillId="0" borderId="0" xfId="53" applyFont="1" applyBorder="1" applyProtection="1">
      <alignment/>
      <protection hidden="1"/>
    </xf>
    <xf numFmtId="0" fontId="26" fillId="0" borderId="0" xfId="53" applyFont="1" applyProtection="1">
      <alignment/>
      <protection hidden="1"/>
    </xf>
    <xf numFmtId="0" fontId="32" fillId="0" borderId="0" xfId="42" applyFont="1" applyAlignment="1" applyProtection="1">
      <alignment/>
      <protection hidden="1"/>
    </xf>
    <xf numFmtId="0" fontId="29" fillId="25" borderId="12" xfId="53" applyFont="1" applyFill="1" applyBorder="1" applyProtection="1">
      <alignment/>
      <protection hidden="1"/>
    </xf>
    <xf numFmtId="0" fontId="45" fillId="0" borderId="0" xfId="53" applyFont="1" applyProtection="1">
      <alignment/>
      <protection hidden="1"/>
    </xf>
    <xf numFmtId="0" fontId="47" fillId="0" borderId="0" xfId="53" applyFont="1" applyBorder="1" applyAlignment="1" applyProtection="1">
      <alignment horizontal="center"/>
      <protection hidden="1"/>
    </xf>
    <xf numFmtId="0" fontId="46" fillId="20" borderId="11" xfId="53" applyFont="1" applyFill="1" applyBorder="1" applyAlignment="1" applyProtection="1">
      <alignment horizontal="center"/>
      <protection hidden="1"/>
    </xf>
    <xf numFmtId="0" fontId="48" fillId="0" borderId="10" xfId="53" applyFont="1" applyBorder="1" applyAlignment="1" applyProtection="1">
      <alignment horizontal="center"/>
      <protection hidden="1"/>
    </xf>
    <xf numFmtId="0" fontId="48" fillId="0" borderId="0" xfId="53" applyFont="1" applyBorder="1" applyAlignment="1" applyProtection="1">
      <alignment horizontal="center"/>
      <protection hidden="1"/>
    </xf>
    <xf numFmtId="0" fontId="46" fillId="0" borderId="11" xfId="53" applyFont="1" applyBorder="1" applyAlignment="1" applyProtection="1">
      <alignment wrapText="1"/>
      <protection hidden="1"/>
    </xf>
    <xf numFmtId="0" fontId="46" fillId="0" borderId="11" xfId="53" applyFont="1" applyBorder="1" applyAlignment="1" applyProtection="1">
      <alignment horizontal="center"/>
      <protection hidden="1"/>
    </xf>
    <xf numFmtId="172" fontId="48" fillId="0" borderId="0" xfId="58" applyNumberFormat="1" applyFont="1" applyBorder="1" applyAlignment="1" applyProtection="1">
      <alignment horizontal="center"/>
      <protection hidden="1"/>
    </xf>
    <xf numFmtId="0" fontId="49" fillId="0" borderId="11" xfId="53" applyFont="1" applyBorder="1" applyAlignment="1" applyProtection="1">
      <alignment wrapText="1"/>
      <protection hidden="1"/>
    </xf>
    <xf numFmtId="0" fontId="49" fillId="0" borderId="11" xfId="53" applyFont="1" applyBorder="1" applyAlignment="1" applyProtection="1">
      <alignment horizontal="center"/>
      <protection hidden="1"/>
    </xf>
    <xf numFmtId="0" fontId="49" fillId="0" borderId="10" xfId="53" applyFont="1" applyBorder="1" applyAlignment="1" applyProtection="1">
      <alignment wrapText="1"/>
      <protection hidden="1"/>
    </xf>
    <xf numFmtId="0" fontId="49" fillId="0" borderId="13" xfId="53" applyFont="1" applyBorder="1" applyAlignment="1" applyProtection="1">
      <alignment wrapText="1"/>
      <protection hidden="1"/>
    </xf>
    <xf numFmtId="0" fontId="49" fillId="0" borderId="13" xfId="53" applyFont="1" applyBorder="1" applyAlignment="1" applyProtection="1">
      <alignment horizontal="center"/>
      <protection hidden="1"/>
    </xf>
    <xf numFmtId="0" fontId="49" fillId="0" borderId="0" xfId="53" applyFont="1" applyAlignment="1" applyProtection="1">
      <alignment wrapText="1"/>
      <protection hidden="1"/>
    </xf>
    <xf numFmtId="0" fontId="49" fillId="0" borderId="0" xfId="53" applyFont="1" applyAlignment="1" applyProtection="1">
      <alignment horizontal="center"/>
      <protection hidden="1"/>
    </xf>
    <xf numFmtId="0" fontId="49" fillId="0" borderId="13" xfId="53" applyFont="1" applyBorder="1" applyAlignment="1" applyProtection="1">
      <alignment horizontal="left" wrapText="1"/>
      <protection hidden="1"/>
    </xf>
    <xf numFmtId="0" fontId="49" fillId="0" borderId="10" xfId="53" applyFont="1" applyBorder="1" applyAlignment="1" applyProtection="1">
      <alignment horizontal="center"/>
      <protection hidden="1"/>
    </xf>
    <xf numFmtId="0" fontId="7" fillId="24" borderId="0" xfId="53" applyFill="1" applyBorder="1" applyProtection="1">
      <alignment/>
      <protection hidden="1" locked="0"/>
    </xf>
    <xf numFmtId="0" fontId="50" fillId="24" borderId="0" xfId="53" applyFont="1" applyFill="1" applyBorder="1" applyAlignment="1" applyProtection="1">
      <alignment horizontal="left"/>
      <protection hidden="1" locked="0"/>
    </xf>
    <xf numFmtId="0" fontId="51" fillId="24" borderId="0" xfId="53" applyFont="1" applyFill="1" applyBorder="1" applyAlignment="1" applyProtection="1">
      <alignment horizontal="center" vertical="center" wrapText="1"/>
      <protection hidden="1" locked="0"/>
    </xf>
    <xf numFmtId="0" fontId="51" fillId="24" borderId="0" xfId="53" applyFont="1" applyFill="1" applyBorder="1" applyAlignment="1" applyProtection="1">
      <alignment horizontal="center" wrapText="1"/>
      <protection hidden="1" locked="0"/>
    </xf>
    <xf numFmtId="0" fontId="52" fillId="24" borderId="0" xfId="53" applyFont="1" applyFill="1" applyBorder="1" applyProtection="1">
      <alignment/>
      <protection hidden="1" locked="0"/>
    </xf>
    <xf numFmtId="1" fontId="37" fillId="24" borderId="0" xfId="53" applyNumberFormat="1" applyFont="1" applyFill="1" applyBorder="1" applyAlignment="1" applyProtection="1">
      <alignment wrapText="1"/>
      <protection hidden="1" locked="0"/>
    </xf>
    <xf numFmtId="0" fontId="7" fillId="24" borderId="0" xfId="53" applyFill="1" applyBorder="1" applyProtection="1">
      <alignment/>
      <protection hidden="1"/>
    </xf>
    <xf numFmtId="0" fontId="50" fillId="0" borderId="0" xfId="53" applyFont="1" applyAlignment="1" applyProtection="1">
      <alignment horizontal="left"/>
      <protection hidden="1"/>
    </xf>
    <xf numFmtId="0" fontId="53" fillId="0" borderId="0" xfId="42" applyFont="1" applyAlignment="1" applyProtection="1">
      <alignment horizontal="left" vertical="center"/>
      <protection hidden="1"/>
    </xf>
    <xf numFmtId="0" fontId="30" fillId="0" borderId="0" xfId="53" applyFont="1" applyBorder="1" applyAlignment="1" applyProtection="1">
      <alignment vertical="center"/>
      <protection hidden="1"/>
    </xf>
    <xf numFmtId="0" fontId="33" fillId="0" borderId="0" xfId="53" applyFont="1" applyAlignment="1" applyProtection="1">
      <alignment vertical="center"/>
      <protection hidden="1"/>
    </xf>
    <xf numFmtId="0" fontId="27" fillId="0" borderId="18" xfId="53" applyFont="1" applyBorder="1" applyAlignment="1" applyProtection="1">
      <alignment horizontal="center" vertical="center" wrapText="1"/>
      <protection hidden="1"/>
    </xf>
    <xf numFmtId="0" fontId="27" fillId="0" borderId="11" xfId="53" applyFont="1" applyBorder="1" applyAlignment="1" applyProtection="1">
      <alignment horizontal="center" vertical="center" wrapText="1"/>
      <protection hidden="1"/>
    </xf>
    <xf numFmtId="0" fontId="27" fillId="0" borderId="13" xfId="53" applyFont="1" applyBorder="1" applyAlignment="1" applyProtection="1">
      <alignment horizontal="center" vertical="center" wrapText="1"/>
      <protection hidden="1"/>
    </xf>
    <xf numFmtId="0" fontId="33" fillId="0" borderId="0" xfId="53" applyFont="1" applyBorder="1" applyAlignment="1" applyProtection="1">
      <alignment vertical="center"/>
      <protection hidden="1"/>
    </xf>
    <xf numFmtId="0" fontId="33" fillId="0" borderId="0" xfId="53" applyFont="1" applyBorder="1" applyAlignment="1" applyProtection="1">
      <alignment horizontal="center" vertical="center" wrapText="1"/>
      <protection hidden="1"/>
    </xf>
    <xf numFmtId="0" fontId="30" fillId="0" borderId="0" xfId="53" applyFont="1" applyBorder="1" applyAlignment="1" applyProtection="1">
      <alignment vertical="center" wrapText="1"/>
      <protection hidden="1"/>
    </xf>
    <xf numFmtId="0" fontId="30" fillId="0" borderId="0" xfId="53" applyFont="1" applyBorder="1" applyAlignment="1" applyProtection="1">
      <alignment horizontal="right" vertical="center" wrapText="1"/>
      <protection hidden="1"/>
    </xf>
    <xf numFmtId="0" fontId="30" fillId="0" borderId="0" xfId="53" applyFont="1" applyFill="1" applyBorder="1" applyAlignment="1" applyProtection="1">
      <alignment horizontal="right" vertical="center" wrapText="1"/>
      <protection hidden="1"/>
    </xf>
    <xf numFmtId="0" fontId="33" fillId="0" borderId="0" xfId="53" applyFont="1" applyFill="1" applyBorder="1" applyAlignment="1" applyProtection="1">
      <alignment horizontal="right" vertical="center" wrapText="1"/>
      <protection hidden="1"/>
    </xf>
    <xf numFmtId="0" fontId="30" fillId="0" borderId="0" xfId="53" applyFont="1" applyFill="1" applyBorder="1" applyAlignment="1" applyProtection="1">
      <alignment vertical="center"/>
      <protection hidden="1"/>
    </xf>
    <xf numFmtId="0" fontId="41" fillId="0" borderId="11" xfId="53" applyFont="1" applyBorder="1" applyAlignment="1" applyProtection="1">
      <alignment horizontal="justify" vertical="top" wrapText="1"/>
      <protection hidden="1"/>
    </xf>
    <xf numFmtId="0" fontId="41" fillId="0" borderId="11" xfId="53" applyFont="1" applyBorder="1" applyAlignment="1" applyProtection="1">
      <alignment vertical="top" wrapText="1"/>
      <protection hidden="1"/>
    </xf>
    <xf numFmtId="0" fontId="41" fillId="0" borderId="13" xfId="53" applyFont="1" applyBorder="1" applyAlignment="1" applyProtection="1">
      <alignment vertical="top" wrapText="1"/>
      <protection hidden="1"/>
    </xf>
    <xf numFmtId="0" fontId="27" fillId="0" borderId="18" xfId="53" applyFont="1" applyBorder="1" applyAlignment="1" applyProtection="1">
      <alignment horizontal="center" wrapText="1"/>
      <protection hidden="1"/>
    </xf>
    <xf numFmtId="0" fontId="33" fillId="0" borderId="0" xfId="53" applyFont="1" applyAlignment="1" applyProtection="1">
      <alignment horizontal="left" vertical="center"/>
      <protection hidden="1"/>
    </xf>
    <xf numFmtId="0" fontId="56" fillId="0" borderId="0" xfId="53" applyFont="1" applyAlignment="1" applyProtection="1">
      <alignment horizontal="left" vertical="center"/>
      <protection hidden="1"/>
    </xf>
    <xf numFmtId="0" fontId="30" fillId="0" borderId="0" xfId="53" applyFont="1" applyAlignment="1" applyProtection="1">
      <alignment horizontal="left" vertical="center"/>
      <protection hidden="1"/>
    </xf>
    <xf numFmtId="0" fontId="56" fillId="0" borderId="0" xfId="53" applyFont="1" applyProtection="1">
      <alignment/>
      <protection hidden="1"/>
    </xf>
    <xf numFmtId="0" fontId="57" fillId="24" borderId="11" xfId="53" applyFont="1" applyFill="1" applyBorder="1" applyAlignment="1" applyProtection="1">
      <alignment horizontal="center" wrapText="1"/>
      <protection hidden="1"/>
    </xf>
    <xf numFmtId="0" fontId="57" fillId="24" borderId="10" xfId="53" applyFont="1" applyFill="1" applyBorder="1" applyAlignment="1" applyProtection="1">
      <alignment horizontal="center" wrapText="1"/>
      <protection hidden="1"/>
    </xf>
    <xf numFmtId="0" fontId="41" fillId="0" borderId="19" xfId="53" applyFont="1" applyBorder="1" applyAlignment="1" applyProtection="1">
      <alignment horizontal="center" wrapText="1"/>
      <protection hidden="1"/>
    </xf>
    <xf numFmtId="0" fontId="57" fillId="0" borderId="18" xfId="53" applyFont="1" applyBorder="1" applyAlignment="1" applyProtection="1">
      <alignment horizontal="center" wrapText="1"/>
      <protection hidden="1"/>
    </xf>
    <xf numFmtId="0" fontId="57" fillId="24" borderId="18" xfId="53" applyFont="1" applyFill="1" applyBorder="1" applyAlignment="1" applyProtection="1">
      <alignment horizontal="center" wrapText="1"/>
      <protection hidden="1"/>
    </xf>
    <xf numFmtId="3" fontId="30" fillId="0" borderId="0" xfId="53" applyNumberFormat="1" applyFont="1" applyFill="1" applyAlignment="1" applyProtection="1">
      <alignment vertical="center"/>
      <protection hidden="1"/>
    </xf>
    <xf numFmtId="3" fontId="30" fillId="0" borderId="0" xfId="53" applyNumberFormat="1" applyFont="1" applyFill="1" applyAlignment="1" applyProtection="1">
      <alignment/>
      <protection hidden="1"/>
    </xf>
    <xf numFmtId="3" fontId="30" fillId="0" borderId="0" xfId="53" applyNumberFormat="1" applyFont="1" applyAlignment="1" applyProtection="1">
      <alignment/>
      <protection hidden="1"/>
    </xf>
    <xf numFmtId="3" fontId="54" fillId="0" borderId="0" xfId="53" applyNumberFormat="1" applyFont="1" applyAlignment="1" applyProtection="1">
      <alignment vertical="center"/>
      <protection hidden="1"/>
    </xf>
    <xf numFmtId="3" fontId="33" fillId="0" borderId="0" xfId="53" applyNumberFormat="1" applyFont="1" applyAlignment="1" applyProtection="1">
      <alignment vertical="center"/>
      <protection hidden="1"/>
    </xf>
    <xf numFmtId="0" fontId="27" fillId="0" borderId="11" xfId="53" applyFont="1" applyBorder="1" applyAlignment="1" applyProtection="1">
      <alignment horizontal="center" wrapText="1"/>
      <protection hidden="1"/>
    </xf>
    <xf numFmtId="0" fontId="27" fillId="0" borderId="13" xfId="53" applyFont="1" applyBorder="1" applyAlignment="1" applyProtection="1">
      <alignment horizontal="center" wrapText="1"/>
      <protection hidden="1"/>
    </xf>
    <xf numFmtId="0" fontId="41" fillId="0" borderId="13" xfId="53" applyFont="1" applyBorder="1" applyAlignment="1" applyProtection="1">
      <alignment horizontal="justify" vertical="top" wrapText="1"/>
      <protection hidden="1"/>
    </xf>
    <xf numFmtId="3" fontId="61" fillId="0" borderId="0" xfId="53" applyNumberFormat="1" applyFont="1" applyAlignment="1" applyProtection="1">
      <alignment vertical="center"/>
      <protection hidden="1"/>
    </xf>
    <xf numFmtId="0" fontId="30" fillId="0" borderId="0" xfId="53" applyFont="1" applyProtection="1">
      <alignment/>
      <protection hidden="1"/>
    </xf>
    <xf numFmtId="0" fontId="27" fillId="0" borderId="11" xfId="53" applyFont="1" applyFill="1" applyBorder="1" applyAlignment="1" applyProtection="1">
      <alignment horizontal="center" wrapText="1"/>
      <protection hidden="1"/>
    </xf>
    <xf numFmtId="1" fontId="37" fillId="0" borderId="18" xfId="53" applyNumberFormat="1" applyFont="1" applyBorder="1" applyAlignment="1" applyProtection="1">
      <alignment wrapText="1"/>
      <protection hidden="1"/>
    </xf>
    <xf numFmtId="1" fontId="38" fillId="0" borderId="11" xfId="53" applyNumberFormat="1" applyFont="1" applyBorder="1" applyAlignment="1" applyProtection="1">
      <alignment wrapText="1"/>
      <protection hidden="1"/>
    </xf>
    <xf numFmtId="0" fontId="54" fillId="0" borderId="0" xfId="53" applyFont="1" applyProtection="1">
      <alignment/>
      <protection hidden="1"/>
    </xf>
    <xf numFmtId="0" fontId="27" fillId="0" borderId="0" xfId="53" applyFont="1" applyBorder="1" applyAlignment="1" applyProtection="1">
      <alignment horizontal="center" vertical="top" wrapText="1"/>
      <protection hidden="1"/>
    </xf>
    <xf numFmtId="0" fontId="27" fillId="0" borderId="0" xfId="53" applyFont="1" applyBorder="1" applyAlignment="1" applyProtection="1">
      <alignment horizontal="right" wrapText="1"/>
      <protection hidden="1"/>
    </xf>
    <xf numFmtId="41" fontId="27" fillId="0" borderId="0" xfId="53" applyNumberFormat="1" applyFont="1" applyBorder="1" applyAlignment="1" applyProtection="1">
      <alignment horizontal="right" vertical="top" wrapText="1"/>
      <protection hidden="1"/>
    </xf>
    <xf numFmtId="0" fontId="27" fillId="0" borderId="0" xfId="53" applyFont="1" applyBorder="1" applyAlignment="1" applyProtection="1">
      <alignment horizontal="right" vertical="top" wrapText="1"/>
      <protection hidden="1"/>
    </xf>
    <xf numFmtId="0" fontId="27" fillId="0" borderId="13" xfId="53" applyFont="1" applyBorder="1" applyAlignment="1" applyProtection="1">
      <alignment horizontal="center" vertical="top" wrapText="1"/>
      <protection hidden="1"/>
    </xf>
    <xf numFmtId="0" fontId="41" fillId="0" borderId="13" xfId="53" applyFont="1" applyFill="1" applyBorder="1" applyAlignment="1" applyProtection="1">
      <alignment vertical="top" wrapText="1"/>
      <protection hidden="1"/>
    </xf>
    <xf numFmtId="0" fontId="7" fillId="0" borderId="0" xfId="53" applyBorder="1" applyAlignment="1" applyProtection="1">
      <alignment horizontal="left"/>
      <protection hidden="1"/>
    </xf>
    <xf numFmtId="0" fontId="23" fillId="0" borderId="0" xfId="53" applyFont="1" applyProtection="1">
      <alignment/>
      <protection hidden="1" locked="0"/>
    </xf>
    <xf numFmtId="0" fontId="29" fillId="0" borderId="20" xfId="53" applyFont="1" applyFill="1" applyBorder="1" applyProtection="1">
      <alignment/>
      <protection hidden="1"/>
    </xf>
    <xf numFmtId="0" fontId="30" fillId="23" borderId="21" xfId="53" applyFont="1" applyFill="1" applyBorder="1" applyAlignment="1" applyProtection="1">
      <alignment horizontal="left" wrapText="1"/>
      <protection hidden="1" locked="0"/>
    </xf>
    <xf numFmtId="0" fontId="29" fillId="0" borderId="22" xfId="53" applyFont="1" applyFill="1" applyBorder="1" applyProtection="1">
      <alignment/>
      <protection hidden="1"/>
    </xf>
    <xf numFmtId="0" fontId="30" fillId="23" borderId="23" xfId="53" applyFont="1" applyFill="1" applyBorder="1" applyAlignment="1" applyProtection="1">
      <alignment horizontal="left" wrapText="1"/>
      <protection hidden="1" locked="0"/>
    </xf>
    <xf numFmtId="17" fontId="30" fillId="0" borderId="23" xfId="53" applyNumberFormat="1" applyFont="1" applyFill="1" applyBorder="1" applyAlignment="1" applyProtection="1">
      <alignment horizontal="left" wrapText="1"/>
      <protection hidden="1"/>
    </xf>
    <xf numFmtId="0" fontId="30" fillId="0" borderId="23" xfId="53" applyFont="1" applyFill="1" applyBorder="1" applyAlignment="1" applyProtection="1">
      <alignment horizontal="left" wrapText="1"/>
      <protection hidden="1"/>
    </xf>
    <xf numFmtId="0" fontId="29" fillId="0" borderId="24" xfId="53" applyFont="1" applyFill="1" applyBorder="1" applyProtection="1">
      <alignment/>
      <protection hidden="1"/>
    </xf>
    <xf numFmtId="0" fontId="30" fillId="0" borderId="25" xfId="53" applyFont="1" applyFill="1" applyBorder="1" applyAlignment="1" applyProtection="1">
      <alignment horizontal="left" wrapText="1"/>
      <protection hidden="1"/>
    </xf>
    <xf numFmtId="41" fontId="30" fillId="22" borderId="11" xfId="53" applyNumberFormat="1" applyFont="1" applyFill="1" applyBorder="1" applyAlignment="1" applyProtection="1">
      <alignment horizontal="right" wrapText="1"/>
      <protection locked="0"/>
    </xf>
    <xf numFmtId="41" fontId="30" fillId="22" borderId="11" xfId="53" applyNumberFormat="1" applyFont="1" applyFill="1" applyBorder="1" applyAlignment="1" applyProtection="1">
      <alignment horizontal="right" vertical="top" wrapText="1"/>
      <protection locked="0"/>
    </xf>
    <xf numFmtId="41" fontId="30" fillId="22" borderId="11" xfId="53" applyNumberFormat="1" applyFont="1" applyFill="1" applyBorder="1" applyAlignment="1" applyProtection="1">
      <alignment horizontal="left" vertical="center" wrapText="1"/>
      <protection locked="0"/>
    </xf>
    <xf numFmtId="41" fontId="30" fillId="22" borderId="11" xfId="53" applyNumberFormat="1" applyFont="1" applyFill="1" applyBorder="1" applyAlignment="1" applyProtection="1">
      <alignment horizontal="right" vertical="center"/>
      <protection locked="0"/>
    </xf>
    <xf numFmtId="41" fontId="41" fillId="22" borderId="11" xfId="53" applyNumberFormat="1" applyFont="1" applyFill="1" applyBorder="1" applyAlignment="1" applyProtection="1">
      <alignment horizontal="right" vertical="top" wrapText="1"/>
      <protection locked="0"/>
    </xf>
    <xf numFmtId="41" fontId="41" fillId="22" borderId="13" xfId="53" applyNumberFormat="1" applyFont="1" applyFill="1" applyBorder="1" applyAlignment="1" applyProtection="1">
      <alignment horizontal="right" vertical="top" wrapText="1"/>
      <protection locked="0"/>
    </xf>
    <xf numFmtId="41" fontId="38" fillId="22" borderId="18" xfId="53" applyNumberFormat="1" applyFont="1" applyFill="1" applyBorder="1" applyAlignment="1" applyProtection="1">
      <alignment horizontal="right" wrapText="1"/>
      <protection locked="0"/>
    </xf>
    <xf numFmtId="41" fontId="38" fillId="22" borderId="11" xfId="53" applyNumberFormat="1" applyFont="1" applyFill="1" applyBorder="1" applyAlignment="1" applyProtection="1">
      <alignment horizontal="right" wrapText="1"/>
      <protection locked="0"/>
    </xf>
    <xf numFmtId="1" fontId="38" fillId="22" borderId="11" xfId="53" applyNumberFormat="1" applyFont="1" applyFill="1" applyBorder="1" applyAlignment="1" applyProtection="1">
      <alignment wrapText="1"/>
      <protection locked="0"/>
    </xf>
    <xf numFmtId="41" fontId="38" fillId="22" borderId="11" xfId="53" applyNumberFormat="1" applyFont="1" applyFill="1" applyBorder="1" applyAlignment="1" applyProtection="1">
      <alignment horizontal="right" vertical="top" wrapText="1"/>
      <protection locked="0"/>
    </xf>
    <xf numFmtId="49" fontId="41" fillId="22" borderId="11" xfId="53" applyNumberFormat="1" applyFont="1" applyFill="1" applyBorder="1" applyAlignment="1" applyProtection="1">
      <alignment vertical="center" wrapText="1"/>
      <protection locked="0"/>
    </xf>
    <xf numFmtId="41" fontId="30" fillId="22" borderId="11" xfId="53" applyNumberFormat="1" applyFont="1" applyFill="1" applyBorder="1" applyAlignment="1" applyProtection="1">
      <alignment horizontal="right" vertical="center" wrapText="1"/>
      <protection locked="0"/>
    </xf>
    <xf numFmtId="49" fontId="41" fillId="22" borderId="13" xfId="53" applyNumberFormat="1" applyFont="1" applyFill="1" applyBorder="1" applyAlignment="1" applyProtection="1">
      <alignment vertical="center" wrapText="1"/>
      <protection locked="0"/>
    </xf>
    <xf numFmtId="41" fontId="30" fillId="22" borderId="13" xfId="53" applyNumberFormat="1" applyFont="1" applyFill="1" applyBorder="1" applyAlignment="1" applyProtection="1">
      <alignment horizontal="right" vertical="center" wrapText="1"/>
      <protection locked="0"/>
    </xf>
    <xf numFmtId="41" fontId="67" fillId="0" borderId="0" xfId="53" applyNumberFormat="1" applyFont="1" applyBorder="1" applyAlignment="1" applyProtection="1">
      <alignment vertical="center"/>
      <protection hidden="1"/>
    </xf>
    <xf numFmtId="0" fontId="66" fillId="0" borderId="0" xfId="53" applyFont="1" applyBorder="1" applyAlignment="1" applyProtection="1">
      <alignment horizontal="left"/>
      <protection hidden="1"/>
    </xf>
    <xf numFmtId="0" fontId="65" fillId="0" borderId="0" xfId="53" applyFont="1" applyBorder="1" applyAlignment="1" applyProtection="1">
      <alignment horizontal="left"/>
      <protection hidden="1"/>
    </xf>
    <xf numFmtId="9" fontId="33" fillId="25" borderId="0" xfId="53" applyNumberFormat="1" applyFont="1" applyFill="1" applyAlignment="1" applyProtection="1">
      <alignment horizontal="left"/>
      <protection hidden="1" locked="0"/>
    </xf>
    <xf numFmtId="0" fontId="82" fillId="8" borderId="0" xfId="53" applyFont="1" applyFill="1" applyBorder="1" applyProtection="1">
      <alignment/>
      <protection hidden="1"/>
    </xf>
    <xf numFmtId="0" fontId="83" fillId="8" borderId="0" xfId="53" applyFont="1" applyFill="1" applyProtection="1">
      <alignment/>
      <protection hidden="1"/>
    </xf>
    <xf numFmtId="0" fontId="26" fillId="8" borderId="0" xfId="53" applyFont="1" applyFill="1" applyProtection="1">
      <alignment/>
      <protection hidden="1"/>
    </xf>
    <xf numFmtId="0" fontId="26" fillId="8" borderId="0" xfId="53" applyFont="1" applyFill="1" applyBorder="1" applyProtection="1">
      <alignment/>
      <protection hidden="1"/>
    </xf>
    <xf numFmtId="0" fontId="26" fillId="8" borderId="26" xfId="53" applyFont="1" applyFill="1" applyBorder="1" applyProtection="1">
      <alignment/>
      <protection hidden="1"/>
    </xf>
    <xf numFmtId="0" fontId="83" fillId="8" borderId="26" xfId="53" applyFont="1" applyFill="1" applyBorder="1" applyProtection="1">
      <alignment/>
      <protection hidden="1"/>
    </xf>
    <xf numFmtId="0" fontId="27" fillId="0" borderId="0" xfId="53" applyFont="1" applyAlignment="1" applyProtection="1">
      <alignment horizontal="centerContinuous"/>
      <protection hidden="1"/>
    </xf>
    <xf numFmtId="0" fontId="23" fillId="0" borderId="0" xfId="53" applyFont="1" applyAlignment="1" applyProtection="1">
      <alignment horizontal="centerContinuous"/>
      <protection hidden="1"/>
    </xf>
    <xf numFmtId="0" fontId="31" fillId="22" borderId="0" xfId="42" applyFont="1" applyFill="1" applyAlignment="1" applyProtection="1">
      <alignment horizontal="centerContinuous" vertical="center"/>
      <protection hidden="1"/>
    </xf>
    <xf numFmtId="3" fontId="68" fillId="22" borderId="11" xfId="0" applyNumberFormat="1" applyFont="1" applyFill="1" applyBorder="1" applyAlignment="1" applyProtection="1">
      <alignment horizontal="right" vertical="center" wrapText="1"/>
      <protection locked="0"/>
    </xf>
    <xf numFmtId="41" fontId="41" fillId="0" borderId="11" xfId="53" applyNumberFormat="1" applyFont="1" applyBorder="1" applyAlignment="1" applyProtection="1">
      <alignment horizontal="right" vertical="top" wrapText="1"/>
      <protection/>
    </xf>
    <xf numFmtId="0" fontId="27" fillId="0" borderId="27" xfId="53" applyFont="1" applyBorder="1" applyAlignment="1" applyProtection="1">
      <alignment horizontal="center" vertical="center" wrapText="1"/>
      <protection hidden="1"/>
    </xf>
    <xf numFmtId="41" fontId="30" fillId="22" borderId="18" xfId="53" applyNumberFormat="1" applyFont="1" applyFill="1" applyBorder="1" applyAlignment="1" applyProtection="1">
      <alignment horizontal="left" vertical="center" wrapText="1"/>
      <protection locked="0"/>
    </xf>
    <xf numFmtId="41" fontId="30" fillId="22" borderId="18" xfId="53" applyNumberFormat="1" applyFont="1" applyFill="1" applyBorder="1" applyAlignment="1" applyProtection="1">
      <alignment horizontal="right" vertical="center"/>
      <protection locked="0"/>
    </xf>
    <xf numFmtId="49" fontId="0" fillId="0" borderId="0" xfId="0" applyNumberFormat="1" applyAlignment="1" applyProtection="1">
      <alignment/>
      <protection locked="0"/>
    </xf>
    <xf numFmtId="41" fontId="41" fillId="0" borderId="19" xfId="53" applyNumberFormat="1" applyFont="1" applyBorder="1" applyAlignment="1" applyProtection="1">
      <alignment horizontal="right" vertical="top" wrapText="1"/>
      <protection/>
    </xf>
    <xf numFmtId="17" fontId="27" fillId="20" borderId="11" xfId="53" applyNumberFormat="1" applyFont="1" applyFill="1" applyBorder="1" applyAlignment="1" applyProtection="1">
      <alignment horizontal="center" vertical="center" wrapText="1"/>
      <protection hidden="1"/>
    </xf>
    <xf numFmtId="41" fontId="41" fillId="20" borderId="18" xfId="53" applyNumberFormat="1" applyFont="1" applyFill="1" applyBorder="1" applyAlignment="1" applyProtection="1">
      <alignment horizontal="right" vertical="top" wrapText="1"/>
      <protection/>
    </xf>
    <xf numFmtId="0" fontId="27" fillId="20" borderId="28" xfId="53" applyFont="1" applyFill="1" applyBorder="1" applyAlignment="1" applyProtection="1">
      <alignment horizontal="center"/>
      <protection hidden="1"/>
    </xf>
    <xf numFmtId="17" fontId="27" fillId="20" borderId="10" xfId="53" applyNumberFormat="1" applyFont="1" applyFill="1" applyBorder="1" applyAlignment="1" applyProtection="1">
      <alignment horizontal="center" vertical="center" wrapText="1"/>
      <protection hidden="1"/>
    </xf>
    <xf numFmtId="0" fontId="27" fillId="20" borderId="18" xfId="53" applyFont="1" applyFill="1" applyBorder="1" applyAlignment="1" applyProtection="1">
      <alignment horizontal="center" vertical="center" wrapText="1"/>
      <protection hidden="1"/>
    </xf>
    <xf numFmtId="49" fontId="27" fillId="20" borderId="18" xfId="53" applyNumberFormat="1" applyFont="1" applyFill="1" applyBorder="1" applyAlignment="1" applyProtection="1">
      <alignment horizontal="center" vertical="center" wrapText="1"/>
      <protection hidden="1"/>
    </xf>
    <xf numFmtId="41" fontId="27" fillId="20" borderId="18" xfId="53" applyNumberFormat="1" applyFont="1" applyFill="1" applyBorder="1" applyAlignment="1" applyProtection="1">
      <alignment horizontal="right" vertical="center" wrapText="1"/>
      <protection/>
    </xf>
    <xf numFmtId="17" fontId="27" fillId="20" borderId="28" xfId="53" applyNumberFormat="1" applyFont="1" applyFill="1" applyBorder="1" applyAlignment="1" applyProtection="1">
      <alignment horizontal="center"/>
      <protection hidden="1"/>
    </xf>
    <xf numFmtId="0" fontId="27" fillId="20" borderId="18" xfId="53" applyFont="1" applyFill="1" applyBorder="1" applyAlignment="1" applyProtection="1">
      <alignment vertical="top" wrapText="1"/>
      <protection hidden="1"/>
    </xf>
    <xf numFmtId="0" fontId="27" fillId="20" borderId="18" xfId="53" applyFont="1" applyFill="1" applyBorder="1" applyAlignment="1" applyProtection="1">
      <alignment horizontal="center" wrapText="1"/>
      <protection hidden="1"/>
    </xf>
    <xf numFmtId="41" fontId="27" fillId="20" borderId="18" xfId="53" applyNumberFormat="1" applyFont="1" applyFill="1" applyBorder="1" applyAlignment="1" applyProtection="1">
      <alignment horizontal="right" vertical="top" wrapText="1"/>
      <protection/>
    </xf>
    <xf numFmtId="41" fontId="27" fillId="20" borderId="11" xfId="53" applyNumberFormat="1" applyFont="1" applyFill="1" applyBorder="1" applyAlignment="1" applyProtection="1">
      <alignment horizontal="right" vertical="center" wrapText="1"/>
      <protection/>
    </xf>
    <xf numFmtId="41" fontId="27" fillId="20" borderId="13" xfId="53" applyNumberFormat="1" applyFont="1" applyFill="1" applyBorder="1" applyAlignment="1" applyProtection="1">
      <alignment horizontal="right" vertical="center" wrapText="1"/>
      <protection/>
    </xf>
    <xf numFmtId="41" fontId="27" fillId="20" borderId="11" xfId="53" applyNumberFormat="1" applyFont="1" applyFill="1" applyBorder="1" applyAlignment="1" applyProtection="1">
      <alignment horizontal="right" vertical="top" wrapText="1"/>
      <protection/>
    </xf>
    <xf numFmtId="41" fontId="33" fillId="20" borderId="11" xfId="53" applyNumberFormat="1" applyFont="1" applyFill="1" applyBorder="1" applyAlignment="1" applyProtection="1">
      <alignment horizontal="right" vertical="top" wrapText="1"/>
      <protection/>
    </xf>
    <xf numFmtId="41" fontId="33" fillId="20" borderId="13" xfId="53" applyNumberFormat="1" applyFont="1" applyFill="1" applyBorder="1" applyAlignment="1" applyProtection="1">
      <alignment horizontal="right" vertical="top" wrapText="1"/>
      <protection/>
    </xf>
    <xf numFmtId="0" fontId="27" fillId="20" borderId="10" xfId="53" applyFont="1" applyFill="1" applyBorder="1" applyAlignment="1" applyProtection="1">
      <alignment horizontal="center" vertical="center" wrapText="1"/>
      <protection hidden="1"/>
    </xf>
    <xf numFmtId="186" fontId="33" fillId="20" borderId="29" xfId="53" applyNumberFormat="1" applyFont="1" applyFill="1" applyBorder="1" applyAlignment="1" applyProtection="1">
      <alignment horizontal="right" vertical="center"/>
      <protection/>
    </xf>
    <xf numFmtId="186" fontId="33" fillId="20" borderId="11" xfId="53" applyNumberFormat="1" applyFont="1" applyFill="1" applyBorder="1" applyAlignment="1" applyProtection="1">
      <alignment horizontal="right" vertical="center"/>
      <protection/>
    </xf>
    <xf numFmtId="41" fontId="27" fillId="20" borderId="19" xfId="53" applyNumberFormat="1" applyFont="1" applyFill="1" applyBorder="1" applyAlignment="1" applyProtection="1">
      <alignment horizontal="right" vertical="top" wrapText="1"/>
      <protection/>
    </xf>
    <xf numFmtId="41" fontId="59" fillId="20" borderId="18" xfId="53" applyNumberFormat="1" applyFont="1" applyFill="1" applyBorder="1" applyAlignment="1" applyProtection="1">
      <alignment horizontal="right" vertical="top" wrapText="1"/>
      <protection/>
    </xf>
    <xf numFmtId="41" fontId="70" fillId="20" borderId="10" xfId="53" applyNumberFormat="1" applyFont="1" applyFill="1" applyBorder="1" applyAlignment="1" applyProtection="1">
      <alignment horizontal="right" wrapText="1"/>
      <protection/>
    </xf>
    <xf numFmtId="0" fontId="23" fillId="0" borderId="27" xfId="53" applyFont="1" applyBorder="1" applyAlignment="1" applyProtection="1">
      <alignment horizontal="right"/>
      <protection hidden="1"/>
    </xf>
    <xf numFmtId="184" fontId="23" fillId="0" borderId="11" xfId="53" applyNumberFormat="1" applyFont="1" applyBorder="1" applyAlignment="1" applyProtection="1">
      <alignment horizontal="center"/>
      <protection hidden="1"/>
    </xf>
    <xf numFmtId="184" fontId="23" fillId="0" borderId="29" xfId="53" applyNumberFormat="1" applyFont="1" applyBorder="1" applyAlignment="1" applyProtection="1">
      <alignment horizontal="center"/>
      <protection hidden="1"/>
    </xf>
    <xf numFmtId="0" fontId="23" fillId="0" borderId="11" xfId="53" applyFont="1" applyBorder="1" applyAlignment="1" applyProtection="1">
      <alignment horizontal="center"/>
      <protection hidden="1"/>
    </xf>
    <xf numFmtId="0" fontId="23" fillId="22" borderId="11" xfId="53" applyFont="1" applyFill="1" applyBorder="1" applyAlignment="1" applyProtection="1">
      <alignment horizontal="center"/>
      <protection locked="0"/>
    </xf>
    <xf numFmtId="186" fontId="58" fillId="22" borderId="18" xfId="53" applyNumberFormat="1" applyFont="1" applyFill="1" applyBorder="1" applyAlignment="1" applyProtection="1">
      <alignment horizontal="center" vertical="center"/>
      <protection locked="0"/>
    </xf>
    <xf numFmtId="41" fontId="58" fillId="0" borderId="12" xfId="53" applyNumberFormat="1" applyFont="1" applyFill="1" applyBorder="1" applyAlignment="1" applyProtection="1">
      <alignment horizontal="right" vertical="top" wrapText="1"/>
      <protection/>
    </xf>
    <xf numFmtId="0" fontId="72" fillId="0" borderId="0" xfId="0" applyFont="1" applyAlignment="1">
      <alignment horizontal="left" vertical="center"/>
    </xf>
    <xf numFmtId="0" fontId="73" fillId="0" borderId="0" xfId="0" applyFont="1" applyAlignment="1">
      <alignment horizontal="left" vertical="center"/>
    </xf>
    <xf numFmtId="0" fontId="73" fillId="0" borderId="0" xfId="0" applyFont="1" applyAlignment="1">
      <alignment vertical="center"/>
    </xf>
    <xf numFmtId="0" fontId="74" fillId="0" borderId="0" xfId="0" applyFont="1" applyAlignment="1">
      <alignment vertical="center"/>
    </xf>
    <xf numFmtId="0" fontId="68" fillId="0" borderId="11" xfId="0" applyFont="1" applyBorder="1" applyAlignment="1">
      <alignment horizontal="center" vertical="center" wrapText="1"/>
    </xf>
    <xf numFmtId="0" fontId="68" fillId="0" borderId="11" xfId="0" applyFont="1" applyBorder="1" applyAlignment="1">
      <alignment vertical="center" wrapText="1"/>
    </xf>
    <xf numFmtId="0" fontId="71" fillId="0" borderId="11" xfId="0" applyFont="1" applyBorder="1" applyAlignment="1">
      <alignment horizontal="center" vertical="center" wrapText="1"/>
    </xf>
    <xf numFmtId="0" fontId="68" fillId="26" borderId="11" xfId="0" applyFont="1" applyFill="1" applyBorder="1" applyAlignment="1">
      <alignment horizontal="justify" vertical="center" wrapText="1"/>
    </xf>
    <xf numFmtId="0" fontId="68" fillId="0" borderId="11" xfId="0" applyFont="1" applyBorder="1" applyAlignment="1">
      <alignment horizontal="justify" vertical="center" wrapText="1"/>
    </xf>
    <xf numFmtId="0" fontId="0" fillId="0" borderId="0" xfId="0" applyAlignment="1">
      <alignment wrapText="1"/>
    </xf>
    <xf numFmtId="41" fontId="41" fillId="7" borderId="11" xfId="53" applyNumberFormat="1" applyFont="1" applyFill="1" applyBorder="1" applyAlignment="1" applyProtection="1">
      <alignment horizontal="right" vertical="top" wrapText="1"/>
      <protection locked="0"/>
    </xf>
    <xf numFmtId="41" fontId="41" fillId="7" borderId="13" xfId="53" applyNumberFormat="1" applyFont="1" applyFill="1" applyBorder="1" applyAlignment="1" applyProtection="1">
      <alignment horizontal="right" vertical="top" wrapText="1"/>
      <protection locked="0"/>
    </xf>
    <xf numFmtId="41" fontId="68" fillId="7" borderId="11" xfId="0" applyNumberFormat="1" applyFont="1" applyFill="1" applyBorder="1" applyAlignment="1" applyProtection="1">
      <alignment horizontal="center" vertical="top" wrapText="1"/>
      <protection locked="0"/>
    </xf>
    <xf numFmtId="0" fontId="27" fillId="20" borderId="11" xfId="53" applyFont="1" applyFill="1" applyBorder="1" applyAlignment="1" applyProtection="1">
      <alignment horizontal="center" vertical="center" wrapText="1"/>
      <protection hidden="1"/>
    </xf>
    <xf numFmtId="0" fontId="72" fillId="20" borderId="27" xfId="0" applyFont="1" applyFill="1" applyBorder="1" applyAlignment="1">
      <alignment horizontal="centerContinuous" vertical="center"/>
    </xf>
    <xf numFmtId="0" fontId="72" fillId="20" borderId="30" xfId="0" applyFont="1" applyFill="1" applyBorder="1" applyAlignment="1">
      <alignment horizontal="centerContinuous" vertical="center"/>
    </xf>
    <xf numFmtId="0" fontId="72" fillId="20" borderId="29" xfId="0" applyFont="1" applyFill="1" applyBorder="1" applyAlignment="1">
      <alignment horizontal="centerContinuous" vertical="center"/>
    </xf>
    <xf numFmtId="0" fontId="72" fillId="20" borderId="11" xfId="0" applyFont="1" applyFill="1" applyBorder="1" applyAlignment="1">
      <alignment horizontal="center" vertical="center" wrapText="1"/>
    </xf>
    <xf numFmtId="0" fontId="27" fillId="20" borderId="12" xfId="53" applyFont="1" applyFill="1" applyBorder="1" applyAlignment="1" applyProtection="1">
      <alignment vertical="top" wrapText="1"/>
      <protection hidden="1"/>
    </xf>
    <xf numFmtId="0" fontId="27" fillId="20" borderId="12" xfId="53" applyFont="1" applyFill="1" applyBorder="1" applyAlignment="1" applyProtection="1">
      <alignment horizontal="center" wrapText="1"/>
      <protection hidden="1"/>
    </xf>
    <xf numFmtId="41" fontId="27" fillId="20" borderId="12" xfId="53" applyNumberFormat="1" applyFont="1" applyFill="1" applyBorder="1" applyAlignment="1" applyProtection="1">
      <alignment horizontal="right" vertical="top" wrapText="1"/>
      <protection hidden="1"/>
    </xf>
    <xf numFmtId="0" fontId="41" fillId="0" borderId="18" xfId="53" applyFont="1" applyBorder="1" applyAlignment="1" applyProtection="1">
      <alignment horizontal="justify" vertical="top" wrapText="1"/>
      <protection hidden="1"/>
    </xf>
    <xf numFmtId="41" fontId="68" fillId="7" borderId="18" xfId="0" applyNumberFormat="1" applyFont="1" applyFill="1" applyBorder="1" applyAlignment="1" applyProtection="1">
      <alignment horizontal="center" vertical="top" wrapText="1"/>
      <protection locked="0"/>
    </xf>
    <xf numFmtId="0" fontId="60" fillId="0" borderId="27" xfId="53" applyFont="1" applyBorder="1" applyAlignment="1" applyProtection="1">
      <alignment horizontal="left" indent="8"/>
      <protection hidden="1"/>
    </xf>
    <xf numFmtId="0" fontId="60" fillId="0" borderId="30" xfId="53" applyFont="1" applyBorder="1" applyAlignment="1" applyProtection="1">
      <alignment horizontal="left" indent="8"/>
      <protection hidden="1"/>
    </xf>
    <xf numFmtId="41" fontId="27" fillId="20" borderId="12" xfId="53" applyNumberFormat="1" applyFont="1" applyFill="1" applyBorder="1" applyAlignment="1" applyProtection="1">
      <alignment horizontal="right" vertical="top" wrapText="1"/>
      <protection/>
    </xf>
    <xf numFmtId="0" fontId="30" fillId="24" borderId="29" xfId="53" applyFont="1" applyFill="1" applyBorder="1" applyAlignment="1" applyProtection="1">
      <alignment horizontal="left" vertical="top" indent="8"/>
      <protection/>
    </xf>
    <xf numFmtId="0" fontId="33" fillId="20" borderId="11" xfId="53" applyFont="1" applyFill="1" applyBorder="1" applyAlignment="1" applyProtection="1">
      <alignment horizontal="center" wrapText="1"/>
      <protection hidden="1"/>
    </xf>
    <xf numFmtId="41" fontId="27" fillId="20" borderId="11" xfId="53" applyNumberFormat="1" applyFont="1" applyFill="1" applyBorder="1" applyAlignment="1" applyProtection="1">
      <alignment horizontal="right" wrapText="1"/>
      <protection/>
    </xf>
    <xf numFmtId="41" fontId="27" fillId="20" borderId="13" xfId="53" applyNumberFormat="1" applyFont="1" applyFill="1" applyBorder="1" applyAlignment="1" applyProtection="1">
      <alignment horizontal="right" vertical="top" wrapText="1"/>
      <protection/>
    </xf>
    <xf numFmtId="0" fontId="68" fillId="22" borderId="11" xfId="0" applyFont="1" applyFill="1" applyBorder="1" applyAlignment="1" applyProtection="1">
      <alignment vertical="center" wrapText="1"/>
      <protection locked="0"/>
    </xf>
    <xf numFmtId="3" fontId="68" fillId="22" borderId="11" xfId="0" applyNumberFormat="1" applyFont="1" applyFill="1" applyBorder="1" applyAlignment="1" applyProtection="1">
      <alignment horizontal="center" vertical="center" wrapText="1"/>
      <protection locked="0"/>
    </xf>
    <xf numFmtId="0" fontId="27" fillId="20" borderId="31" xfId="53" applyFont="1" applyFill="1" applyBorder="1" applyAlignment="1" applyProtection="1">
      <alignment horizontal="center" vertical="center" wrapText="1"/>
      <protection hidden="1"/>
    </xf>
    <xf numFmtId="0" fontId="60" fillId="20" borderId="32" xfId="53" applyFont="1" applyFill="1" applyBorder="1" applyAlignment="1" applyProtection="1">
      <alignment horizontal="left" vertical="center" wrapText="1"/>
      <protection hidden="1"/>
    </xf>
    <xf numFmtId="3" fontId="60" fillId="20" borderId="33" xfId="53" applyNumberFormat="1" applyFont="1" applyFill="1" applyBorder="1" applyAlignment="1" applyProtection="1">
      <alignment horizontal="right" vertical="center" wrapText="1"/>
      <protection hidden="1"/>
    </xf>
    <xf numFmtId="41" fontId="27" fillId="20" borderId="33" xfId="53" applyNumberFormat="1" applyFont="1" applyFill="1" applyBorder="1" applyAlignment="1" applyProtection="1">
      <alignment horizontal="center" vertical="center" wrapText="1"/>
      <protection hidden="1"/>
    </xf>
    <xf numFmtId="0" fontId="27" fillId="20" borderId="33" xfId="53" applyFont="1" applyFill="1" applyBorder="1" applyAlignment="1" applyProtection="1">
      <alignment horizontal="center" vertical="center" wrapText="1"/>
      <protection hidden="1"/>
    </xf>
    <xf numFmtId="0" fontId="27" fillId="20" borderId="32" xfId="53" applyFont="1" applyFill="1" applyBorder="1" applyAlignment="1" applyProtection="1">
      <alignment horizontal="center" vertical="center" wrapText="1"/>
      <protection hidden="1"/>
    </xf>
    <xf numFmtId="41" fontId="38" fillId="0" borderId="11" xfId="53" applyNumberFormat="1" applyFont="1" applyBorder="1" applyAlignment="1" applyProtection="1">
      <alignment horizontal="right" wrapText="1"/>
      <protection/>
    </xf>
    <xf numFmtId="0" fontId="27" fillId="20" borderId="18" xfId="53" applyFont="1" applyFill="1" applyBorder="1" applyAlignment="1" applyProtection="1">
      <alignment horizontal="center" vertical="top" wrapText="1"/>
      <protection hidden="1"/>
    </xf>
    <xf numFmtId="0" fontId="27" fillId="20" borderId="18" xfId="53" applyFont="1" applyFill="1" applyBorder="1" applyAlignment="1" applyProtection="1">
      <alignment horizontal="center" vertical="top" wrapText="1"/>
      <protection/>
    </xf>
    <xf numFmtId="0" fontId="27" fillId="20" borderId="11" xfId="53" applyFont="1" applyFill="1" applyBorder="1" applyAlignment="1" applyProtection="1">
      <alignment horizontal="center" wrapText="1"/>
      <protection/>
    </xf>
    <xf numFmtId="41" fontId="38" fillId="24" borderId="18" xfId="53" applyNumberFormat="1" applyFont="1" applyFill="1" applyBorder="1" applyAlignment="1" applyProtection="1">
      <alignment horizontal="right" wrapText="1"/>
      <protection/>
    </xf>
    <xf numFmtId="0" fontId="27" fillId="20" borderId="11" xfId="53" applyFont="1" applyFill="1" applyBorder="1" applyAlignment="1" applyProtection="1">
      <alignment horizontal="center" vertical="top" wrapText="1"/>
      <protection hidden="1"/>
    </xf>
    <xf numFmtId="0" fontId="29" fillId="20" borderId="11" xfId="53" applyFont="1" applyFill="1" applyBorder="1" applyAlignment="1" applyProtection="1">
      <alignment horizontal="center" wrapText="1"/>
      <protection hidden="1"/>
    </xf>
    <xf numFmtId="41" fontId="29" fillId="20" borderId="11" xfId="53" applyNumberFormat="1" applyFont="1" applyFill="1" applyBorder="1" applyAlignment="1" applyProtection="1">
      <alignment horizontal="right" vertical="top" wrapText="1"/>
      <protection hidden="1"/>
    </xf>
    <xf numFmtId="0" fontId="74" fillId="24" borderId="11" xfId="0" applyFont="1" applyFill="1" applyBorder="1" applyAlignment="1">
      <alignment horizontal="center" vertical="center" wrapText="1"/>
    </xf>
    <xf numFmtId="0" fontId="74" fillId="0" borderId="11" xfId="0" applyFont="1" applyBorder="1" applyAlignment="1">
      <alignment horizontal="center" vertical="center" wrapText="1"/>
    </xf>
    <xf numFmtId="0" fontId="27" fillId="20" borderId="27" xfId="53" applyFont="1" applyFill="1" applyBorder="1" applyAlignment="1" applyProtection="1">
      <alignment horizontal="left" vertical="center" indent="9"/>
      <protection hidden="1"/>
    </xf>
    <xf numFmtId="0" fontId="23" fillId="20" borderId="30" xfId="53" applyFont="1" applyFill="1" applyBorder="1" applyAlignment="1" applyProtection="1">
      <alignment horizontal="left" vertical="center" indent="9"/>
      <protection hidden="1"/>
    </xf>
    <xf numFmtId="0" fontId="23" fillId="20" borderId="29" xfId="53" applyFont="1" applyFill="1" applyBorder="1" applyAlignment="1" applyProtection="1">
      <alignment horizontal="left" vertical="center" indent="9"/>
      <protection hidden="1"/>
    </xf>
    <xf numFmtId="0" fontId="27" fillId="20" borderId="30" xfId="53" applyFont="1" applyFill="1" applyBorder="1" applyAlignment="1" applyProtection="1">
      <alignment horizontal="left" vertical="center" indent="9"/>
      <protection hidden="1"/>
    </xf>
    <xf numFmtId="3" fontId="72" fillId="24" borderId="11" xfId="0" applyNumberFormat="1" applyFont="1" applyFill="1" applyBorder="1" applyAlignment="1">
      <alignment horizontal="center" vertical="center" wrapText="1"/>
    </xf>
    <xf numFmtId="41" fontId="29" fillId="20" borderId="11" xfId="53" applyNumberFormat="1" applyFont="1" applyFill="1" applyBorder="1" applyAlignment="1" applyProtection="1">
      <alignment horizontal="right" vertical="top" wrapText="1"/>
      <protection/>
    </xf>
    <xf numFmtId="3" fontId="72" fillId="20" borderId="11" xfId="0" applyNumberFormat="1" applyFont="1" applyFill="1" applyBorder="1" applyAlignment="1" applyProtection="1">
      <alignment vertical="center" wrapText="1"/>
      <protection/>
    </xf>
    <xf numFmtId="3" fontId="72" fillId="20" borderId="11" xfId="0" applyNumberFormat="1" applyFont="1" applyFill="1" applyBorder="1" applyAlignment="1" applyProtection="1">
      <alignment horizontal="center" vertical="center" wrapText="1"/>
      <protection/>
    </xf>
    <xf numFmtId="3" fontId="68" fillId="22" borderId="11" xfId="0" applyNumberFormat="1" applyFont="1" applyFill="1" applyBorder="1" applyAlignment="1" applyProtection="1">
      <alignment vertical="center" wrapText="1"/>
      <protection locked="0"/>
    </xf>
    <xf numFmtId="0" fontId="27" fillId="20" borderId="27" xfId="53" applyFont="1" applyFill="1" applyBorder="1" applyAlignment="1" applyProtection="1">
      <alignment horizontal="left" vertical="center"/>
      <protection hidden="1"/>
    </xf>
    <xf numFmtId="0" fontId="23" fillId="20" borderId="30" xfId="53" applyFont="1" applyFill="1" applyBorder="1" applyAlignment="1" applyProtection="1">
      <alignment horizontal="left" vertical="center"/>
      <protection hidden="1"/>
    </xf>
    <xf numFmtId="0" fontId="23" fillId="20" borderId="29" xfId="53" applyFont="1" applyFill="1" applyBorder="1" applyAlignment="1" applyProtection="1">
      <alignment horizontal="left" vertical="center"/>
      <protection hidden="1"/>
    </xf>
    <xf numFmtId="41" fontId="30" fillId="0" borderId="11" xfId="53" applyNumberFormat="1" applyFont="1" applyBorder="1" applyAlignment="1" applyProtection="1">
      <alignment horizontal="right" vertical="top" wrapText="1"/>
      <protection/>
    </xf>
    <xf numFmtId="41" fontId="37" fillId="0" borderId="11" xfId="53" applyNumberFormat="1" applyFont="1" applyBorder="1" applyAlignment="1" applyProtection="1">
      <alignment horizontal="right" vertical="top" wrapText="1"/>
      <protection/>
    </xf>
    <xf numFmtId="1" fontId="37" fillId="0" borderId="11" xfId="53" applyNumberFormat="1" applyFont="1" applyFill="1" applyBorder="1" applyAlignment="1" applyProtection="1">
      <alignment vertical="top" wrapText="1"/>
      <protection hidden="1"/>
    </xf>
    <xf numFmtId="17" fontId="63" fillId="20" borderId="11" xfId="53" applyNumberFormat="1" applyFont="1" applyFill="1" applyBorder="1" applyAlignment="1" applyProtection="1">
      <alignment horizontal="center" vertical="center" wrapText="1"/>
      <protection hidden="1"/>
    </xf>
    <xf numFmtId="0" fontId="27" fillId="20" borderId="16" xfId="53" applyFont="1" applyFill="1" applyBorder="1" applyAlignment="1" applyProtection="1">
      <alignment horizontal="centerContinuous" vertical="center" wrapText="1"/>
      <protection hidden="1"/>
    </xf>
    <xf numFmtId="0" fontId="23" fillId="20" borderId="15" xfId="53" applyFont="1" applyFill="1" applyBorder="1" applyAlignment="1" applyProtection="1">
      <alignment horizontal="centerContinuous" vertical="center" wrapText="1"/>
      <protection hidden="1"/>
    </xf>
    <xf numFmtId="0" fontId="23" fillId="20" borderId="28" xfId="53" applyFont="1" applyFill="1" applyBorder="1" applyAlignment="1" applyProtection="1">
      <alignment horizontal="centerContinuous" vertical="center" wrapText="1"/>
      <protection hidden="1"/>
    </xf>
    <xf numFmtId="0" fontId="27" fillId="20" borderId="11" xfId="53" applyFont="1" applyFill="1" applyBorder="1" applyAlignment="1" applyProtection="1">
      <alignment horizontal="centerContinuous" vertical="center" wrapText="1"/>
      <protection hidden="1"/>
    </xf>
    <xf numFmtId="3" fontId="27" fillId="20" borderId="18" xfId="53" applyNumberFormat="1" applyFont="1" applyFill="1" applyBorder="1" applyAlignment="1" applyProtection="1">
      <alignment vertical="top" wrapText="1"/>
      <protection/>
    </xf>
    <xf numFmtId="3" fontId="27" fillId="20" borderId="16" xfId="53" applyNumberFormat="1" applyFont="1" applyFill="1" applyBorder="1" applyAlignment="1" applyProtection="1">
      <alignment vertical="top" wrapText="1"/>
      <protection/>
    </xf>
    <xf numFmtId="3" fontId="27" fillId="20" borderId="11" xfId="53" applyNumberFormat="1" applyFont="1" applyFill="1" applyBorder="1" applyAlignment="1" applyProtection="1">
      <alignment horizontal="right" vertical="top" wrapText="1"/>
      <protection/>
    </xf>
    <xf numFmtId="3" fontId="27" fillId="20" borderId="11" xfId="53" applyNumberFormat="1" applyFont="1" applyFill="1" applyBorder="1" applyAlignment="1" applyProtection="1">
      <alignment vertical="center"/>
      <protection/>
    </xf>
    <xf numFmtId="0" fontId="27" fillId="20" borderId="18" xfId="53" applyFont="1" applyFill="1" applyBorder="1" applyAlignment="1" applyProtection="1">
      <alignment horizontal="centerContinuous" vertical="center" wrapText="1"/>
      <protection hidden="1"/>
    </xf>
    <xf numFmtId="3" fontId="27" fillId="20" borderId="18" xfId="53" applyNumberFormat="1" applyFont="1" applyFill="1" applyBorder="1" applyAlignment="1" applyProtection="1">
      <alignment horizontal="right" vertical="top" wrapText="1"/>
      <protection/>
    </xf>
    <xf numFmtId="41" fontId="27" fillId="22" borderId="11" xfId="53" applyNumberFormat="1" applyFont="1" applyFill="1" applyBorder="1" applyAlignment="1" applyProtection="1">
      <alignment horizontal="center" vertical="top" wrapText="1"/>
      <protection locked="0"/>
    </xf>
    <xf numFmtId="0" fontId="28" fillId="0" borderId="0" xfId="53" applyFont="1" applyFill="1" applyBorder="1" applyAlignment="1" applyProtection="1">
      <alignment horizontal="right" vertical="center"/>
      <protection/>
    </xf>
    <xf numFmtId="1" fontId="43" fillId="0" borderId="0" xfId="53" applyNumberFormat="1" applyFont="1" applyAlignment="1" applyProtection="1">
      <alignment horizontal="left" vertical="center"/>
      <protection/>
    </xf>
    <xf numFmtId="1" fontId="30" fillId="0" borderId="0" xfId="53" applyNumberFormat="1" applyFont="1" applyBorder="1" applyAlignment="1" applyProtection="1">
      <alignment horizontal="left" vertical="center"/>
      <protection/>
    </xf>
    <xf numFmtId="1" fontId="23" fillId="0" borderId="0" xfId="53" applyNumberFormat="1" applyFont="1" applyBorder="1" applyAlignment="1" applyProtection="1">
      <alignment horizontal="left" vertical="center"/>
      <protection/>
    </xf>
    <xf numFmtId="1" fontId="37" fillId="0" borderId="15" xfId="53" applyNumberFormat="1" applyFont="1" applyBorder="1" applyAlignment="1" applyProtection="1">
      <alignment horizontal="left" vertical="center"/>
      <protection/>
    </xf>
    <xf numFmtId="41" fontId="37" fillId="0" borderId="11" xfId="53" applyNumberFormat="1" applyFont="1" applyFill="1" applyBorder="1" applyAlignment="1" applyProtection="1">
      <alignment horizontal="right" vertical="top" wrapText="1"/>
      <protection/>
    </xf>
    <xf numFmtId="3" fontId="74" fillId="22" borderId="11" xfId="0" applyNumberFormat="1" applyFont="1" applyFill="1" applyBorder="1" applyAlignment="1" applyProtection="1">
      <alignment horizontal="center" vertical="center" wrapText="1"/>
      <protection locked="0"/>
    </xf>
    <xf numFmtId="189" fontId="33" fillId="6" borderId="11" xfId="0" applyNumberFormat="1" applyFont="1" applyFill="1" applyBorder="1" applyAlignment="1">
      <alignment horizontal="center" vertical="center"/>
    </xf>
    <xf numFmtId="0" fontId="23" fillId="0" borderId="0" xfId="53" applyFont="1" applyAlignment="1" applyProtection="1">
      <alignment vertical="center"/>
      <protection/>
    </xf>
    <xf numFmtId="0" fontId="23" fillId="0" borderId="0" xfId="53" applyFont="1" applyFill="1" applyBorder="1" applyAlignment="1" applyProtection="1">
      <alignment vertical="center"/>
      <protection/>
    </xf>
    <xf numFmtId="0" fontId="23" fillId="0" borderId="0" xfId="53" applyFont="1" applyFill="1" applyBorder="1" applyAlignment="1" applyProtection="1">
      <alignment horizontal="left" vertical="center"/>
      <protection/>
    </xf>
    <xf numFmtId="0" fontId="23" fillId="0" borderId="0" xfId="53" applyFont="1" applyBorder="1" applyAlignment="1" applyProtection="1">
      <alignment horizontal="left" vertical="center"/>
      <protection/>
    </xf>
    <xf numFmtId="0" fontId="23" fillId="0" borderId="0" xfId="53" applyFont="1" applyBorder="1" applyAlignment="1" applyProtection="1">
      <alignment vertical="center"/>
      <protection/>
    </xf>
    <xf numFmtId="0" fontId="23" fillId="0" borderId="0" xfId="53" applyFont="1" applyBorder="1" applyAlignment="1" applyProtection="1">
      <alignment horizontal="right" vertical="center"/>
      <protection/>
    </xf>
    <xf numFmtId="0" fontId="35" fillId="0" borderId="0" xfId="53" applyFont="1" applyBorder="1" applyAlignment="1" applyProtection="1">
      <alignment vertical="center"/>
      <protection/>
    </xf>
    <xf numFmtId="0" fontId="33" fillId="0" borderId="0" xfId="53" applyFont="1" applyBorder="1" applyAlignment="1" applyProtection="1">
      <alignment vertical="center"/>
      <protection/>
    </xf>
    <xf numFmtId="0" fontId="29" fillId="0" borderId="0" xfId="53" applyFont="1" applyBorder="1" applyAlignment="1" applyProtection="1">
      <alignment horizontal="right" vertical="center"/>
      <protection/>
    </xf>
    <xf numFmtId="0" fontId="29" fillId="20" borderId="34" xfId="53" applyFont="1" applyFill="1" applyBorder="1" applyAlignment="1" applyProtection="1">
      <alignment horizontal="center" vertical="center" wrapText="1"/>
      <protection/>
    </xf>
    <xf numFmtId="0" fontId="36" fillId="20" borderId="35" xfId="53" applyFont="1" applyFill="1" applyBorder="1" applyAlignment="1" applyProtection="1">
      <alignment horizontal="center" vertical="center" wrapText="1"/>
      <protection/>
    </xf>
    <xf numFmtId="0" fontId="29" fillId="20" borderId="35" xfId="53" applyFont="1" applyFill="1" applyBorder="1" applyAlignment="1" applyProtection="1">
      <alignment horizontal="center" vertical="center"/>
      <protection/>
    </xf>
    <xf numFmtId="0" fontId="29" fillId="20" borderId="36" xfId="53" applyFont="1" applyFill="1" applyBorder="1" applyAlignment="1" applyProtection="1">
      <alignment horizontal="center" vertical="center"/>
      <protection/>
    </xf>
    <xf numFmtId="0" fontId="29" fillId="20" borderId="37" xfId="53" applyFont="1" applyFill="1" applyBorder="1" applyAlignment="1" applyProtection="1">
      <alignment horizontal="center" vertical="center" wrapText="1"/>
      <protection/>
    </xf>
    <xf numFmtId="17" fontId="29" fillId="20" borderId="11" xfId="53" applyNumberFormat="1" applyFont="1" applyFill="1" applyBorder="1" applyAlignment="1" applyProtection="1">
      <alignment horizontal="center" vertical="center"/>
      <protection/>
    </xf>
    <xf numFmtId="0" fontId="29" fillId="20" borderId="38" xfId="53" applyFont="1" applyFill="1" applyBorder="1" applyAlignment="1" applyProtection="1">
      <alignment horizontal="center" vertical="center"/>
      <protection/>
    </xf>
    <xf numFmtId="0" fontId="23" fillId="0" borderId="0" xfId="53" applyFont="1" applyFill="1" applyBorder="1" applyAlignment="1" applyProtection="1">
      <alignment horizontal="center" vertical="center"/>
      <protection/>
    </xf>
    <xf numFmtId="1" fontId="37" fillId="0" borderId="39" xfId="53" applyNumberFormat="1" applyFont="1" applyBorder="1" applyAlignment="1" applyProtection="1">
      <alignment vertical="center" wrapText="1"/>
      <protection/>
    </xf>
    <xf numFmtId="3" fontId="37" fillId="22" borderId="10" xfId="53" applyNumberFormat="1" applyFont="1" applyFill="1" applyBorder="1" applyAlignment="1" applyProtection="1">
      <alignment vertical="center"/>
      <protection locked="0"/>
    </xf>
    <xf numFmtId="3" fontId="37" fillId="0" borderId="40" xfId="53" applyNumberFormat="1" applyFont="1" applyBorder="1" applyAlignment="1" applyProtection="1">
      <alignment vertical="center"/>
      <protection/>
    </xf>
    <xf numFmtId="3" fontId="29" fillId="0" borderId="41" xfId="53" applyNumberFormat="1" applyFont="1" applyBorder="1" applyAlignment="1" applyProtection="1">
      <alignment vertical="center"/>
      <protection/>
    </xf>
    <xf numFmtId="1" fontId="37" fillId="0" borderId="42" xfId="53" applyNumberFormat="1" applyFont="1" applyBorder="1" applyAlignment="1" applyProtection="1">
      <alignment vertical="center" wrapText="1"/>
      <protection/>
    </xf>
    <xf numFmtId="3" fontId="37" fillId="22" borderId="11" xfId="53" applyNumberFormat="1" applyFont="1" applyFill="1" applyBorder="1" applyAlignment="1" applyProtection="1">
      <alignment vertical="center"/>
      <protection locked="0"/>
    </xf>
    <xf numFmtId="3" fontId="37" fillId="22" borderId="38" xfId="53" applyNumberFormat="1" applyFont="1" applyFill="1" applyBorder="1" applyAlignment="1" applyProtection="1">
      <alignment vertical="center"/>
      <protection locked="0"/>
    </xf>
    <xf numFmtId="3" fontId="29" fillId="0" borderId="43" xfId="53" applyNumberFormat="1" applyFont="1" applyBorder="1" applyAlignment="1" applyProtection="1">
      <alignment vertical="center"/>
      <protection/>
    </xf>
    <xf numFmtId="1" fontId="37" fillId="0" borderId="37" xfId="53" applyNumberFormat="1" applyFont="1" applyBorder="1" applyAlignment="1" applyProtection="1">
      <alignment vertical="center" wrapText="1"/>
      <protection/>
    </xf>
    <xf numFmtId="1" fontId="37" fillId="0" borderId="44" xfId="53" applyNumberFormat="1" applyFont="1" applyBorder="1" applyAlignment="1" applyProtection="1">
      <alignment vertical="center" wrapText="1"/>
      <protection/>
    </xf>
    <xf numFmtId="3" fontId="37" fillId="22" borderId="45" xfId="53" applyNumberFormat="1" applyFont="1" applyFill="1" applyBorder="1" applyAlignment="1" applyProtection="1">
      <alignment vertical="center"/>
      <protection locked="0"/>
    </xf>
    <xf numFmtId="3" fontId="29" fillId="0" borderId="46" xfId="53" applyNumberFormat="1" applyFont="1" applyBorder="1" applyAlignment="1" applyProtection="1">
      <alignment vertical="center"/>
      <protection/>
    </xf>
    <xf numFmtId="1" fontId="29" fillId="0" borderId="47" xfId="53" applyNumberFormat="1" applyFont="1" applyBorder="1" applyAlignment="1" applyProtection="1">
      <alignment vertical="center" wrapText="1"/>
      <protection/>
    </xf>
    <xf numFmtId="3" fontId="29" fillId="0" borderId="48" xfId="53" applyNumberFormat="1" applyFont="1" applyBorder="1" applyAlignment="1" applyProtection="1">
      <alignment vertical="center"/>
      <protection/>
    </xf>
    <xf numFmtId="3" fontId="29" fillId="0" borderId="49" xfId="53" applyNumberFormat="1" applyFont="1" applyBorder="1" applyAlignment="1" applyProtection="1">
      <alignment vertical="center"/>
      <protection/>
    </xf>
    <xf numFmtId="3" fontId="29" fillId="0" borderId="50" xfId="53" applyNumberFormat="1" applyFont="1" applyBorder="1" applyAlignment="1" applyProtection="1">
      <alignment vertical="center"/>
      <protection/>
    </xf>
    <xf numFmtId="0" fontId="29" fillId="0" borderId="0" xfId="53" applyFont="1" applyFill="1" applyBorder="1" applyAlignment="1" applyProtection="1">
      <alignment vertical="center"/>
      <protection/>
    </xf>
    <xf numFmtId="0" fontId="23" fillId="0" borderId="0" xfId="53" applyFont="1" applyFill="1" applyBorder="1" applyAlignment="1" applyProtection="1">
      <alignment vertical="center"/>
      <protection locked="0"/>
    </xf>
    <xf numFmtId="1" fontId="37" fillId="0" borderId="51" xfId="53" applyNumberFormat="1" applyFont="1" applyBorder="1" applyAlignment="1" applyProtection="1">
      <alignment vertical="center" wrapText="1"/>
      <protection/>
    </xf>
    <xf numFmtId="3" fontId="37" fillId="6" borderId="12" xfId="53" applyNumberFormat="1" applyFont="1" applyFill="1" applyBorder="1" applyAlignment="1" applyProtection="1">
      <alignment vertical="center"/>
      <protection locked="0"/>
    </xf>
    <xf numFmtId="3" fontId="37" fillId="22" borderId="12" xfId="53" applyNumberFormat="1" applyFont="1" applyFill="1" applyBorder="1" applyAlignment="1" applyProtection="1">
      <alignment vertical="center"/>
      <protection locked="0"/>
    </xf>
    <xf numFmtId="3" fontId="37" fillId="22" borderId="52" xfId="53" applyNumberFormat="1" applyFont="1" applyFill="1" applyBorder="1" applyAlignment="1" applyProtection="1">
      <alignment vertical="center"/>
      <protection locked="0"/>
    </xf>
    <xf numFmtId="1" fontId="37" fillId="0" borderId="42" xfId="53" applyNumberFormat="1" applyFont="1" applyFill="1" applyBorder="1" applyAlignment="1" applyProtection="1">
      <alignment vertical="center" wrapText="1"/>
      <protection/>
    </xf>
    <xf numFmtId="0" fontId="39" fillId="0" borderId="0" xfId="53" applyFont="1" applyFill="1" applyBorder="1" applyAlignment="1" applyProtection="1">
      <alignment vertical="center"/>
      <protection/>
    </xf>
    <xf numFmtId="1" fontId="29" fillId="0" borderId="53" xfId="53" applyNumberFormat="1" applyFont="1" applyFill="1" applyBorder="1" applyAlignment="1" applyProtection="1">
      <alignment vertical="center" wrapText="1"/>
      <protection/>
    </xf>
    <xf numFmtId="1" fontId="29" fillId="0" borderId="0" xfId="53" applyNumberFormat="1" applyFont="1" applyFill="1" applyBorder="1" applyAlignment="1" applyProtection="1">
      <alignment vertical="center" wrapText="1"/>
      <protection/>
    </xf>
    <xf numFmtId="1" fontId="37" fillId="0" borderId="0" xfId="53" applyNumberFormat="1" applyFont="1" applyFill="1" applyBorder="1" applyAlignment="1" applyProtection="1">
      <alignment vertical="center"/>
      <protection/>
    </xf>
    <xf numFmtId="1" fontId="29" fillId="0" borderId="54" xfId="53" applyNumberFormat="1" applyFont="1" applyFill="1" applyBorder="1" applyAlignment="1" applyProtection="1">
      <alignment vertical="center"/>
      <protection/>
    </xf>
    <xf numFmtId="1" fontId="37" fillId="0" borderId="51" xfId="53" applyNumberFormat="1" applyFont="1" applyFill="1" applyBorder="1" applyAlignment="1" applyProtection="1">
      <alignment vertical="center" wrapText="1"/>
      <protection/>
    </xf>
    <xf numFmtId="1" fontId="37" fillId="0" borderId="55" xfId="53" applyNumberFormat="1" applyFont="1" applyFill="1" applyBorder="1" applyAlignment="1" applyProtection="1">
      <alignment vertical="center" wrapText="1"/>
      <protection/>
    </xf>
    <xf numFmtId="3" fontId="37" fillId="0" borderId="11" xfId="53" applyNumberFormat="1" applyFont="1" applyBorder="1" applyAlignment="1" applyProtection="1">
      <alignment horizontal="center" vertical="center"/>
      <protection/>
    </xf>
    <xf numFmtId="3" fontId="29" fillId="0" borderId="56" xfId="53" applyNumberFormat="1" applyFont="1" applyBorder="1" applyAlignment="1" applyProtection="1">
      <alignment vertical="center"/>
      <protection/>
    </xf>
    <xf numFmtId="1" fontId="40" fillId="0" borderId="57" xfId="53" applyNumberFormat="1" applyFont="1" applyBorder="1" applyAlignment="1" applyProtection="1">
      <alignment vertical="center" wrapText="1"/>
      <protection/>
    </xf>
    <xf numFmtId="3" fontId="40" fillId="0" borderId="14" xfId="53" applyNumberFormat="1" applyFont="1" applyFill="1" applyBorder="1" applyAlignment="1" applyProtection="1">
      <alignment vertical="center"/>
      <protection/>
    </xf>
    <xf numFmtId="3" fontId="40" fillId="0" borderId="58" xfId="53" applyNumberFormat="1" applyFont="1" applyBorder="1" applyAlignment="1" applyProtection="1">
      <alignment vertical="center"/>
      <protection/>
    </xf>
    <xf numFmtId="3" fontId="37" fillId="0" borderId="11" xfId="53" applyNumberFormat="1" applyFont="1" applyBorder="1" applyAlignment="1" applyProtection="1">
      <alignment vertical="center"/>
      <protection/>
    </xf>
    <xf numFmtId="3" fontId="29" fillId="0" borderId="54" xfId="53" applyNumberFormat="1" applyFont="1" applyBorder="1" applyAlignment="1" applyProtection="1">
      <alignment vertical="center"/>
      <protection/>
    </xf>
    <xf numFmtId="3" fontId="37" fillId="24" borderId="11" xfId="53" applyNumberFormat="1" applyFont="1" applyFill="1" applyBorder="1" applyAlignment="1" applyProtection="1">
      <alignment vertical="center"/>
      <protection/>
    </xf>
    <xf numFmtId="1" fontId="37" fillId="0" borderId="57" xfId="53" applyNumberFormat="1" applyFont="1" applyFill="1" applyBorder="1" applyAlignment="1" applyProtection="1">
      <alignment vertical="center" wrapText="1"/>
      <protection/>
    </xf>
    <xf numFmtId="3" fontId="37" fillId="24" borderId="13" xfId="53" applyNumberFormat="1" applyFont="1" applyFill="1" applyBorder="1" applyAlignment="1" applyProtection="1">
      <alignment vertical="center"/>
      <protection/>
    </xf>
    <xf numFmtId="3" fontId="37" fillId="0" borderId="13" xfId="53" applyNumberFormat="1" applyFont="1" applyBorder="1" applyAlignment="1" applyProtection="1">
      <alignment vertical="center"/>
      <protection/>
    </xf>
    <xf numFmtId="3" fontId="29" fillId="0" borderId="59" xfId="53" applyNumberFormat="1" applyFont="1" applyBorder="1" applyAlignment="1" applyProtection="1">
      <alignment vertical="center"/>
      <protection/>
    </xf>
    <xf numFmtId="1" fontId="37" fillId="0" borderId="57" xfId="53" applyNumberFormat="1" applyFont="1" applyBorder="1" applyAlignment="1" applyProtection="1">
      <alignment vertical="center" wrapText="1"/>
      <protection/>
    </xf>
    <xf numFmtId="1" fontId="40" fillId="0" borderId="60" xfId="53" applyNumberFormat="1" applyFont="1" applyBorder="1" applyAlignment="1" applyProtection="1">
      <alignment vertical="center" wrapText="1"/>
      <protection/>
    </xf>
    <xf numFmtId="3" fontId="40" fillId="0" borderId="61" xfId="53" applyNumberFormat="1" applyFont="1" applyBorder="1" applyAlignment="1" applyProtection="1">
      <alignment vertical="center"/>
      <protection/>
    </xf>
    <xf numFmtId="3" fontId="40" fillId="0" borderId="62" xfId="53" applyNumberFormat="1" applyFont="1" applyBorder="1" applyAlignment="1" applyProtection="1">
      <alignment vertical="center"/>
      <protection/>
    </xf>
    <xf numFmtId="1" fontId="40" fillId="0" borderId="0" xfId="53" applyNumberFormat="1" applyFont="1" applyBorder="1" applyAlignment="1" applyProtection="1">
      <alignment vertical="center" wrapText="1"/>
      <protection/>
    </xf>
    <xf numFmtId="3" fontId="40" fillId="0" borderId="0" xfId="53" applyNumberFormat="1" applyFont="1" applyBorder="1" applyAlignment="1" applyProtection="1">
      <alignment vertical="center"/>
      <protection/>
    </xf>
    <xf numFmtId="3" fontId="37" fillId="22" borderId="16" xfId="53" applyNumberFormat="1" applyFont="1" applyFill="1" applyBorder="1" applyAlignment="1" applyProtection="1">
      <alignment vertical="center"/>
      <protection locked="0"/>
    </xf>
    <xf numFmtId="3" fontId="37" fillId="0" borderId="16" xfId="53" applyNumberFormat="1" applyFont="1" applyFill="1" applyBorder="1" applyAlignment="1" applyProtection="1">
      <alignment vertical="center"/>
      <protection/>
    </xf>
    <xf numFmtId="3" fontId="37" fillId="0" borderId="15" xfId="53" applyNumberFormat="1" applyFont="1" applyFill="1" applyBorder="1" applyAlignment="1" applyProtection="1">
      <alignment vertical="center"/>
      <protection/>
    </xf>
    <xf numFmtId="3" fontId="37" fillId="22" borderId="18" xfId="53" applyNumberFormat="1" applyFont="1" applyFill="1" applyBorder="1" applyAlignment="1" applyProtection="1">
      <alignment vertical="center"/>
      <protection locked="0"/>
    </xf>
    <xf numFmtId="1" fontId="40" fillId="0" borderId="63" xfId="53" applyNumberFormat="1" applyFont="1" applyBorder="1" applyAlignment="1" applyProtection="1">
      <alignment vertical="center" wrapText="1"/>
      <protection/>
    </xf>
    <xf numFmtId="3" fontId="40" fillId="0" borderId="64" xfId="53" applyNumberFormat="1" applyFont="1" applyBorder="1" applyAlignment="1" applyProtection="1">
      <alignment vertical="center"/>
      <protection/>
    </xf>
    <xf numFmtId="3" fontId="37" fillId="0" borderId="18" xfId="53" applyNumberFormat="1" applyFont="1" applyBorder="1" applyAlignment="1" applyProtection="1">
      <alignment vertical="center"/>
      <protection/>
    </xf>
    <xf numFmtId="3" fontId="29" fillId="0" borderId="58" xfId="53" applyNumberFormat="1" applyFont="1" applyBorder="1" applyAlignment="1" applyProtection="1">
      <alignment vertical="center"/>
      <protection/>
    </xf>
    <xf numFmtId="1" fontId="37" fillId="0" borderId="37" xfId="53" applyNumberFormat="1" applyFont="1" applyFill="1" applyBorder="1" applyAlignment="1" applyProtection="1">
      <alignment vertical="center" wrapText="1"/>
      <protection/>
    </xf>
    <xf numFmtId="0" fontId="37" fillId="0" borderId="11" xfId="53" applyNumberFormat="1" applyFont="1" applyFill="1" applyBorder="1" applyAlignment="1" applyProtection="1">
      <alignment horizontal="center" vertical="center"/>
      <protection/>
    </xf>
    <xf numFmtId="3" fontId="37" fillId="0" borderId="11" xfId="53" applyNumberFormat="1" applyFont="1" applyFill="1" applyBorder="1" applyAlignment="1" applyProtection="1">
      <alignment vertical="center"/>
      <protection/>
    </xf>
    <xf numFmtId="3" fontId="40" fillId="0" borderId="50" xfId="53" applyNumberFormat="1" applyFont="1" applyBorder="1" applyAlignment="1" applyProtection="1">
      <alignment vertical="center"/>
      <protection/>
    </xf>
    <xf numFmtId="0" fontId="37" fillId="22" borderId="13" xfId="53" applyNumberFormat="1" applyFont="1" applyFill="1" applyBorder="1" applyAlignment="1" applyProtection="1">
      <alignment vertical="center"/>
      <protection locked="0"/>
    </xf>
    <xf numFmtId="3" fontId="37" fillId="22" borderId="13" xfId="53" applyNumberFormat="1" applyFont="1" applyFill="1" applyBorder="1" applyAlignment="1" applyProtection="1">
      <alignment vertical="center"/>
      <protection locked="0"/>
    </xf>
    <xf numFmtId="3" fontId="37" fillId="22" borderId="31" xfId="53" applyNumberFormat="1" applyFont="1" applyFill="1" applyBorder="1" applyAlignment="1" applyProtection="1">
      <alignment vertical="center"/>
      <protection locked="0"/>
    </xf>
    <xf numFmtId="3" fontId="40" fillId="0" borderId="56" xfId="53" applyNumberFormat="1" applyFont="1" applyBorder="1" applyAlignment="1" applyProtection="1">
      <alignment vertical="center"/>
      <protection/>
    </xf>
    <xf numFmtId="1" fontId="40" fillId="0" borderId="63" xfId="53" applyNumberFormat="1" applyFont="1" applyFill="1" applyBorder="1" applyAlignment="1" applyProtection="1">
      <alignment vertical="center"/>
      <protection/>
    </xf>
    <xf numFmtId="3" fontId="42" fillId="0" borderId="64" xfId="53" applyNumberFormat="1" applyFont="1" applyFill="1" applyBorder="1" applyAlignment="1" applyProtection="1">
      <alignment vertical="center"/>
      <protection/>
    </xf>
    <xf numFmtId="3" fontId="40" fillId="0" borderId="64" xfId="53" applyNumberFormat="1" applyFont="1" applyFill="1" applyBorder="1" applyAlignment="1" applyProtection="1">
      <alignment vertical="center"/>
      <protection/>
    </xf>
    <xf numFmtId="3" fontId="29" fillId="0" borderId="59" xfId="53" applyNumberFormat="1" applyFont="1" applyFill="1" applyBorder="1" applyAlignment="1" applyProtection="1">
      <alignment vertical="center"/>
      <protection/>
    </xf>
    <xf numFmtId="3" fontId="37" fillId="22" borderId="14" xfId="53" applyNumberFormat="1" applyFont="1" applyFill="1" applyBorder="1" applyAlignment="1" applyProtection="1">
      <alignment vertical="center"/>
      <protection locked="0"/>
    </xf>
    <xf numFmtId="3" fontId="37" fillId="22" borderId="26" xfId="53" applyNumberFormat="1" applyFont="1" applyFill="1" applyBorder="1" applyAlignment="1" applyProtection="1">
      <alignment vertical="center"/>
      <protection locked="0"/>
    </xf>
    <xf numFmtId="1" fontId="37" fillId="24" borderId="55" xfId="53" applyNumberFormat="1" applyFont="1" applyFill="1" applyBorder="1" applyAlignment="1" applyProtection="1">
      <alignment vertical="center" wrapText="1"/>
      <protection locked="0"/>
    </xf>
    <xf numFmtId="1" fontId="29" fillId="20" borderId="63" xfId="53" applyNumberFormat="1" applyFont="1" applyFill="1" applyBorder="1" applyAlignment="1" applyProtection="1">
      <alignment vertical="center"/>
      <protection/>
    </xf>
    <xf numFmtId="3" fontId="29" fillId="20" borderId="64" xfId="53" applyNumberFormat="1" applyFont="1" applyFill="1" applyBorder="1" applyAlignment="1" applyProtection="1">
      <alignment vertical="center"/>
      <protection/>
    </xf>
    <xf numFmtId="3" fontId="29" fillId="20" borderId="65" xfId="53" applyNumberFormat="1" applyFont="1" applyFill="1" applyBorder="1" applyAlignment="1" applyProtection="1">
      <alignment vertical="center"/>
      <protection/>
    </xf>
    <xf numFmtId="3" fontId="29" fillId="20" borderId="58" xfId="53" applyNumberFormat="1" applyFont="1" applyFill="1" applyBorder="1" applyAlignment="1" applyProtection="1">
      <alignment vertical="center"/>
      <protection/>
    </xf>
    <xf numFmtId="1" fontId="29" fillId="0" borderId="47" xfId="53" applyNumberFormat="1" applyFont="1" applyFill="1" applyBorder="1" applyAlignment="1" applyProtection="1">
      <alignment vertical="center" wrapText="1"/>
      <protection/>
    </xf>
    <xf numFmtId="3" fontId="29" fillId="0" borderId="48" xfId="53" applyNumberFormat="1" applyFont="1" applyFill="1" applyBorder="1" applyAlignment="1" applyProtection="1">
      <alignment vertical="center"/>
      <protection/>
    </xf>
    <xf numFmtId="3" fontId="29" fillId="0" borderId="49" xfId="53" applyNumberFormat="1" applyFont="1" applyFill="1" applyBorder="1" applyAlignment="1" applyProtection="1">
      <alignment vertical="center"/>
      <protection/>
    </xf>
    <xf numFmtId="1" fontId="37" fillId="0" borderId="44" xfId="53" applyNumberFormat="1" applyFont="1" applyFill="1" applyBorder="1" applyAlignment="1" applyProtection="1">
      <alignment vertical="center" wrapText="1"/>
      <protection/>
    </xf>
    <xf numFmtId="1" fontId="37" fillId="0" borderId="12" xfId="53" applyNumberFormat="1" applyFont="1" applyFill="1" applyBorder="1" applyAlignment="1" applyProtection="1">
      <alignment vertical="center"/>
      <protection/>
    </xf>
    <xf numFmtId="1" fontId="37" fillId="0" borderId="52" xfId="53" applyNumberFormat="1" applyFont="1" applyFill="1" applyBorder="1" applyAlignment="1" applyProtection="1">
      <alignment vertical="center"/>
      <protection/>
    </xf>
    <xf numFmtId="1" fontId="29" fillId="0" borderId="50" xfId="53" applyNumberFormat="1" applyFont="1" applyBorder="1" applyAlignment="1" applyProtection="1">
      <alignment vertical="center"/>
      <protection/>
    </xf>
    <xf numFmtId="1" fontId="37" fillId="20" borderId="66" xfId="53" applyNumberFormat="1" applyFont="1" applyFill="1" applyBorder="1" applyAlignment="1" applyProtection="1">
      <alignment vertical="center" wrapText="1"/>
      <protection/>
    </xf>
    <xf numFmtId="1" fontId="37" fillId="20" borderId="67" xfId="53" applyNumberFormat="1" applyFont="1" applyFill="1" applyBorder="1" applyAlignment="1" applyProtection="1">
      <alignment vertical="center"/>
      <protection/>
    </xf>
    <xf numFmtId="1" fontId="29" fillId="20" borderId="68" xfId="53" applyNumberFormat="1" applyFont="1" applyFill="1" applyBorder="1" applyAlignment="1" applyProtection="1">
      <alignment vertical="center"/>
      <protection/>
    </xf>
    <xf numFmtId="3" fontId="38" fillId="24" borderId="11" xfId="53" applyNumberFormat="1" applyFont="1" applyFill="1" applyBorder="1" applyAlignment="1" applyProtection="1">
      <alignment horizontal="center" vertical="center"/>
      <protection/>
    </xf>
    <xf numFmtId="3" fontId="29" fillId="0" borderId="69" xfId="53" applyNumberFormat="1" applyFont="1" applyBorder="1" applyAlignment="1" applyProtection="1">
      <alignment vertical="center"/>
      <protection/>
    </xf>
    <xf numFmtId="1" fontId="41" fillId="0" borderId="37" xfId="53" applyNumberFormat="1" applyFont="1" applyFill="1" applyBorder="1" applyAlignment="1" applyProtection="1">
      <alignment vertical="center" wrapText="1"/>
      <protection/>
    </xf>
    <xf numFmtId="3" fontId="38" fillId="24" borderId="11" xfId="53" applyNumberFormat="1" applyFont="1" applyFill="1" applyBorder="1" applyAlignment="1" applyProtection="1">
      <alignment horizontal="center" vertical="center"/>
      <protection locked="0"/>
    </xf>
    <xf numFmtId="3" fontId="38" fillId="22" borderId="11" xfId="53" applyNumberFormat="1" applyFont="1" applyFill="1" applyBorder="1" applyAlignment="1" applyProtection="1">
      <alignment vertical="center"/>
      <protection locked="0"/>
    </xf>
    <xf numFmtId="3" fontId="29" fillId="0" borderId="70" xfId="53" applyNumberFormat="1" applyFont="1" applyBorder="1" applyAlignment="1" applyProtection="1">
      <alignment vertical="center"/>
      <protection/>
    </xf>
    <xf numFmtId="1" fontId="29" fillId="24" borderId="51" xfId="53" applyNumberFormat="1" applyFont="1" applyFill="1" applyBorder="1" applyAlignment="1" applyProtection="1">
      <alignment vertical="center" wrapText="1"/>
      <protection/>
    </xf>
    <xf numFmtId="3" fontId="29" fillId="24" borderId="18" xfId="53" applyNumberFormat="1" applyFont="1" applyFill="1" applyBorder="1" applyAlignment="1" applyProtection="1">
      <alignment vertical="center"/>
      <protection/>
    </xf>
    <xf numFmtId="3" fontId="29" fillId="24" borderId="71" xfId="53" applyNumberFormat="1" applyFont="1" applyFill="1" applyBorder="1" applyAlignment="1" applyProtection="1">
      <alignment vertical="center"/>
      <protection/>
    </xf>
    <xf numFmtId="1" fontId="29" fillId="24" borderId="37" xfId="53" applyNumberFormat="1" applyFont="1" applyFill="1" applyBorder="1" applyAlignment="1" applyProtection="1">
      <alignment vertical="center" wrapText="1"/>
      <protection/>
    </xf>
    <xf numFmtId="3" fontId="29" fillId="24" borderId="11" xfId="53" applyNumberFormat="1" applyFont="1" applyFill="1" applyBorder="1" applyAlignment="1" applyProtection="1">
      <alignment vertical="center"/>
      <protection/>
    </xf>
    <xf numFmtId="3" fontId="29" fillId="24" borderId="43" xfId="53" applyNumberFormat="1" applyFont="1" applyFill="1" applyBorder="1" applyAlignment="1" applyProtection="1">
      <alignment vertical="center"/>
      <protection/>
    </xf>
    <xf numFmtId="3" fontId="29" fillId="24" borderId="27" xfId="53" applyNumberFormat="1" applyFont="1" applyFill="1" applyBorder="1" applyAlignment="1" applyProtection="1">
      <alignment vertical="center"/>
      <protection/>
    </xf>
    <xf numFmtId="1" fontId="29" fillId="24" borderId="72" xfId="53" applyNumberFormat="1" applyFont="1" applyFill="1" applyBorder="1" applyAlignment="1" applyProtection="1">
      <alignment vertical="center" wrapText="1"/>
      <protection/>
    </xf>
    <xf numFmtId="3" fontId="29" fillId="24" borderId="19" xfId="53" applyNumberFormat="1" applyFont="1" applyFill="1" applyBorder="1" applyAlignment="1" applyProtection="1">
      <alignment vertical="center"/>
      <protection/>
    </xf>
    <xf numFmtId="3" fontId="29" fillId="24" borderId="46" xfId="53" applyNumberFormat="1" applyFont="1" applyFill="1" applyBorder="1" applyAlignment="1" applyProtection="1">
      <alignment vertical="center"/>
      <protection/>
    </xf>
    <xf numFmtId="1" fontId="23" fillId="0" borderId="0" xfId="53" applyNumberFormat="1" applyFont="1" applyAlignment="1" applyProtection="1">
      <alignment vertical="center"/>
      <protection/>
    </xf>
    <xf numFmtId="1" fontId="23" fillId="0" borderId="0" xfId="53" applyNumberFormat="1" applyFont="1" applyAlignment="1" applyProtection="1">
      <alignment horizontal="center" vertical="center" wrapText="1"/>
      <protection/>
    </xf>
    <xf numFmtId="1" fontId="23" fillId="0" borderId="0" xfId="53" applyNumberFormat="1" applyFont="1" applyAlignment="1" applyProtection="1">
      <alignment vertical="center" wrapText="1"/>
      <protection/>
    </xf>
    <xf numFmtId="1" fontId="44" fillId="0" borderId="0" xfId="53" applyNumberFormat="1" applyFont="1" applyAlignment="1" applyProtection="1">
      <alignment vertical="center"/>
      <protection/>
    </xf>
    <xf numFmtId="1" fontId="44" fillId="0" borderId="0" xfId="53" applyNumberFormat="1" applyFont="1" applyAlignment="1" applyProtection="1">
      <alignment horizontal="center" vertical="center" wrapText="1"/>
      <protection/>
    </xf>
    <xf numFmtId="1" fontId="37" fillId="0" borderId="0" xfId="53" applyNumberFormat="1" applyFont="1" applyAlignment="1" applyProtection="1">
      <alignment horizontal="right" vertical="center" wrapText="1"/>
      <protection/>
    </xf>
    <xf numFmtId="1" fontId="44" fillId="0" borderId="15" xfId="53" applyNumberFormat="1" applyFont="1" applyBorder="1" applyAlignment="1" applyProtection="1">
      <alignment vertical="center"/>
      <protection/>
    </xf>
    <xf numFmtId="1" fontId="30" fillId="0" borderId="0" xfId="53" applyNumberFormat="1" applyFont="1" applyBorder="1" applyAlignment="1" applyProtection="1">
      <alignment horizontal="center" vertical="center" wrapText="1"/>
      <protection/>
    </xf>
    <xf numFmtId="1" fontId="37" fillId="0" borderId="0" xfId="53" applyNumberFormat="1" applyFont="1" applyAlignment="1" applyProtection="1">
      <alignment horizontal="center" vertical="center" wrapText="1"/>
      <protection/>
    </xf>
    <xf numFmtId="1" fontId="37" fillId="0" borderId="15" xfId="53" applyNumberFormat="1" applyFont="1" applyBorder="1" applyAlignment="1" applyProtection="1">
      <alignment horizontal="center" vertical="center" wrapText="1"/>
      <protection/>
    </xf>
    <xf numFmtId="1" fontId="23" fillId="0" borderId="0" xfId="53" applyNumberFormat="1" applyFont="1" applyBorder="1" applyAlignment="1" applyProtection="1">
      <alignment vertical="center"/>
      <protection/>
    </xf>
    <xf numFmtId="0" fontId="23" fillId="0" borderId="0" xfId="53" applyFont="1" applyAlignment="1" applyProtection="1">
      <alignment vertical="center" wrapText="1"/>
      <protection/>
    </xf>
    <xf numFmtId="3" fontId="46" fillId="0" borderId="11" xfId="53" applyNumberFormat="1" applyFont="1" applyBorder="1" applyProtection="1">
      <alignment/>
      <protection/>
    </xf>
    <xf numFmtId="0" fontId="7" fillId="0" borderId="0" xfId="53" applyProtection="1">
      <alignment/>
      <protection/>
    </xf>
    <xf numFmtId="172" fontId="48" fillId="0" borderId="12" xfId="58" applyNumberFormat="1" applyFont="1" applyBorder="1" applyAlignment="1" applyProtection="1">
      <alignment horizontal="center"/>
      <protection/>
    </xf>
    <xf numFmtId="3" fontId="49" fillId="0" borderId="11" xfId="53" applyNumberFormat="1" applyFont="1" applyBorder="1" applyProtection="1">
      <alignment/>
      <protection/>
    </xf>
    <xf numFmtId="3" fontId="49" fillId="0" borderId="10" xfId="53" applyNumberFormat="1" applyFont="1" applyBorder="1" applyProtection="1">
      <alignment/>
      <protection/>
    </xf>
    <xf numFmtId="3" fontId="49" fillId="0" borderId="13" xfId="53" applyNumberFormat="1" applyFont="1" applyBorder="1" applyProtection="1">
      <alignment/>
      <protection/>
    </xf>
    <xf numFmtId="172" fontId="48" fillId="0" borderId="18" xfId="58" applyNumberFormat="1" applyFont="1" applyBorder="1" applyAlignment="1" applyProtection="1">
      <alignment horizontal="center"/>
      <protection/>
    </xf>
    <xf numFmtId="3" fontId="49" fillId="0" borderId="0" xfId="53" applyNumberFormat="1" applyFont="1" applyProtection="1">
      <alignment/>
      <protection/>
    </xf>
    <xf numFmtId="0" fontId="47" fillId="0" borderId="0" xfId="53" applyFont="1" applyProtection="1">
      <alignment/>
      <protection/>
    </xf>
    <xf numFmtId="0" fontId="49" fillId="0" borderId="0" xfId="53" applyFont="1" applyProtection="1">
      <alignment/>
      <protection/>
    </xf>
    <xf numFmtId="9" fontId="49" fillId="0" borderId="11" xfId="58" applyFont="1" applyBorder="1" applyAlignment="1" applyProtection="1">
      <alignment horizontal="center"/>
      <protection/>
    </xf>
    <xf numFmtId="9" fontId="49" fillId="0" borderId="10" xfId="58" applyFont="1" applyBorder="1" applyAlignment="1" applyProtection="1">
      <alignment horizontal="center"/>
      <protection/>
    </xf>
    <xf numFmtId="9" fontId="49" fillId="0" borderId="13" xfId="58" applyFont="1" applyBorder="1" applyAlignment="1" applyProtection="1">
      <alignment horizontal="center"/>
      <protection/>
    </xf>
    <xf numFmtId="9" fontId="49" fillId="0" borderId="0" xfId="58" applyFont="1" applyAlignment="1" applyProtection="1">
      <alignment horizontal="center"/>
      <protection/>
    </xf>
    <xf numFmtId="41" fontId="49" fillId="0" borderId="13" xfId="61" applyNumberFormat="1" applyFont="1" applyBorder="1" applyAlignment="1" applyProtection="1">
      <alignment horizontal="center"/>
      <protection/>
    </xf>
    <xf numFmtId="9" fontId="7" fillId="0" borderId="0" xfId="58" applyFont="1" applyAlignment="1" applyProtection="1">
      <alignment horizontal="center"/>
      <protection/>
    </xf>
    <xf numFmtId="1" fontId="83" fillId="0" borderId="0" xfId="53" applyNumberFormat="1" applyFont="1" applyAlignment="1" applyProtection="1">
      <alignment vertical="center"/>
      <protection/>
    </xf>
    <xf numFmtId="184" fontId="68" fillId="22" borderId="11" xfId="0" applyNumberFormat="1" applyFont="1" applyFill="1" applyBorder="1" applyAlignment="1" applyProtection="1">
      <alignment horizontal="center" vertical="center"/>
      <protection locked="0"/>
    </xf>
    <xf numFmtId="41" fontId="68" fillId="22" borderId="18" xfId="0" applyNumberFormat="1" applyFont="1" applyFill="1" applyBorder="1" applyAlignment="1" applyProtection="1">
      <alignment horizontal="center" vertical="top" wrapText="1"/>
      <protection locked="0"/>
    </xf>
    <xf numFmtId="41" fontId="68" fillId="22" borderId="11" xfId="0" applyNumberFormat="1" applyFont="1" applyFill="1" applyBorder="1" applyAlignment="1" applyProtection="1">
      <alignment horizontal="center" vertical="top" wrapText="1"/>
      <protection locked="0"/>
    </xf>
    <xf numFmtId="0" fontId="60" fillId="0" borderId="30" xfId="53" applyFont="1" applyBorder="1" applyAlignment="1" applyProtection="1">
      <alignment horizontal="left" indent="8"/>
      <protection locked="0"/>
    </xf>
    <xf numFmtId="1" fontId="74" fillId="22" borderId="11" xfId="53" applyNumberFormat="1" applyFont="1" applyFill="1" applyBorder="1" applyAlignment="1" applyProtection="1">
      <alignment wrapText="1"/>
      <protection locked="0"/>
    </xf>
    <xf numFmtId="3" fontId="75" fillId="22" borderId="11" xfId="53" applyNumberFormat="1" applyFont="1" applyFill="1" applyBorder="1" applyAlignment="1" applyProtection="1">
      <alignment horizontal="right"/>
      <protection locked="0"/>
    </xf>
    <xf numFmtId="0" fontId="75" fillId="22" borderId="11" xfId="53" applyFont="1" applyFill="1" applyBorder="1" applyAlignment="1" applyProtection="1">
      <alignment horizontal="center"/>
      <protection locked="0"/>
    </xf>
    <xf numFmtId="0" fontId="68" fillId="22" borderId="11" xfId="53" applyFont="1" applyFill="1" applyBorder="1" applyAlignment="1" applyProtection="1">
      <alignment horizontal="center" vertical="top" wrapText="1"/>
      <protection locked="0"/>
    </xf>
    <xf numFmtId="0" fontId="29" fillId="7" borderId="67" xfId="53" applyFont="1" applyFill="1" applyBorder="1" applyAlignment="1" applyProtection="1">
      <alignment horizontal="left" vertical="center" indent="4"/>
      <protection/>
    </xf>
    <xf numFmtId="0" fontId="29" fillId="7" borderId="68" xfId="53" applyFont="1" applyFill="1" applyBorder="1" applyAlignment="1" applyProtection="1">
      <alignment horizontal="left" vertical="center" indent="4"/>
      <protection/>
    </xf>
    <xf numFmtId="1" fontId="29" fillId="7" borderId="67" xfId="53" applyNumberFormat="1" applyFont="1" applyFill="1" applyBorder="1" applyAlignment="1" applyProtection="1">
      <alignment horizontal="left" vertical="center" indent="4"/>
      <protection/>
    </xf>
    <xf numFmtId="1" fontId="29" fillId="7" borderId="68" xfId="53" applyNumberFormat="1" applyFont="1" applyFill="1" applyBorder="1" applyAlignment="1" applyProtection="1">
      <alignment horizontal="left" vertical="center" indent="4"/>
      <protection/>
    </xf>
    <xf numFmtId="0" fontId="29" fillId="7" borderId="66" xfId="53" applyFont="1" applyFill="1" applyBorder="1" applyAlignment="1" applyProtection="1">
      <alignment horizontal="left" vertical="center" indent="13"/>
      <protection/>
    </xf>
    <xf numFmtId="1" fontId="29" fillId="7" borderId="66" xfId="53" applyNumberFormat="1" applyFont="1" applyFill="1" applyBorder="1" applyAlignment="1" applyProtection="1">
      <alignment horizontal="left" vertical="center" indent="13"/>
      <protection/>
    </xf>
    <xf numFmtId="0" fontId="84" fillId="24" borderId="0" xfId="53" applyFont="1" applyFill="1" applyBorder="1" applyAlignment="1" applyProtection="1">
      <alignment horizontal="centerContinuous" vertical="center"/>
      <protection/>
    </xf>
    <xf numFmtId="0" fontId="85" fillId="24" borderId="0" xfId="53" applyFont="1" applyFill="1" applyBorder="1" applyAlignment="1" applyProtection="1">
      <alignment horizontal="centerContinuous" vertical="center"/>
      <protection/>
    </xf>
    <xf numFmtId="3" fontId="77" fillId="0" borderId="0" xfId="0" applyNumberFormat="1" applyFont="1" applyFill="1" applyBorder="1" applyAlignment="1">
      <alignment vertical="center" wrapText="1"/>
    </xf>
    <xf numFmtId="0" fontId="85" fillId="24" borderId="0" xfId="53" applyFont="1" applyFill="1" applyBorder="1" applyAlignment="1" applyProtection="1">
      <alignment vertical="center"/>
      <protection/>
    </xf>
    <xf numFmtId="0" fontId="78" fillId="0" borderId="0" xfId="53" applyFont="1" applyBorder="1" applyAlignment="1" applyProtection="1">
      <alignment vertical="center"/>
      <protection/>
    </xf>
    <xf numFmtId="0" fontId="85" fillId="24" borderId="0" xfId="53" applyFont="1" applyFill="1" applyBorder="1" applyAlignment="1" applyProtection="1">
      <alignment horizontal="right" vertical="center"/>
      <protection/>
    </xf>
    <xf numFmtId="0" fontId="86" fillId="24" borderId="0" xfId="53" applyFont="1" applyFill="1" applyBorder="1" applyAlignment="1" applyProtection="1">
      <alignment vertical="center"/>
      <protection/>
    </xf>
    <xf numFmtId="0" fontId="87" fillId="24" borderId="11" xfId="53" applyFont="1" applyFill="1" applyBorder="1" applyAlignment="1" applyProtection="1">
      <alignment horizontal="center" vertical="center" wrapText="1"/>
      <protection/>
    </xf>
    <xf numFmtId="0" fontId="88" fillId="24" borderId="11" xfId="53" applyFont="1" applyFill="1" applyBorder="1" applyAlignment="1" applyProtection="1">
      <alignment horizontal="center" vertical="center" wrapText="1"/>
      <protection/>
    </xf>
    <xf numFmtId="0" fontId="87" fillId="24" borderId="11" xfId="53" applyFont="1" applyFill="1" applyBorder="1" applyAlignment="1" applyProtection="1">
      <alignment horizontal="center" vertical="center"/>
      <protection/>
    </xf>
    <xf numFmtId="0" fontId="89" fillId="24" borderId="35" xfId="53" applyFont="1" applyFill="1" applyBorder="1" applyAlignment="1" applyProtection="1">
      <alignment horizontal="center" vertical="center" wrapText="1"/>
      <protection/>
    </xf>
    <xf numFmtId="0" fontId="79" fillId="22" borderId="35" xfId="53" applyFont="1" applyFill="1" applyBorder="1" applyAlignment="1" applyProtection="1">
      <alignment horizontal="center" vertical="center"/>
      <protection/>
    </xf>
    <xf numFmtId="0" fontId="85" fillId="22" borderId="35" xfId="53" applyFont="1" applyFill="1" applyBorder="1" applyAlignment="1" applyProtection="1">
      <alignment horizontal="center" vertical="center"/>
      <protection/>
    </xf>
    <xf numFmtId="0" fontId="85" fillId="7" borderId="35" xfId="53" applyFont="1" applyFill="1" applyBorder="1" applyAlignment="1" applyProtection="1">
      <alignment horizontal="center" vertical="center"/>
      <protection/>
    </xf>
    <xf numFmtId="0" fontId="85" fillId="24" borderId="35" xfId="53" applyFont="1" applyFill="1" applyBorder="1" applyAlignment="1" applyProtection="1">
      <alignment horizontal="center" vertical="center"/>
      <protection/>
    </xf>
    <xf numFmtId="0" fontId="85" fillId="24" borderId="36" xfId="53" applyFont="1" applyFill="1" applyBorder="1" applyAlignment="1" applyProtection="1">
      <alignment horizontal="center" vertical="center"/>
      <protection/>
    </xf>
    <xf numFmtId="0" fontId="78" fillId="10" borderId="49" xfId="53" applyFont="1" applyFill="1" applyBorder="1" applyAlignment="1" applyProtection="1">
      <alignment horizontal="left" vertical="center" indent="7"/>
      <protection/>
    </xf>
    <xf numFmtId="0" fontId="78" fillId="10" borderId="67" xfId="53" applyFont="1" applyFill="1" applyBorder="1" applyAlignment="1" applyProtection="1">
      <alignment horizontal="left" vertical="center" indent="7"/>
      <protection/>
    </xf>
    <xf numFmtId="0" fontId="78" fillId="10" borderId="67" xfId="53" applyFont="1" applyFill="1" applyBorder="1" applyAlignment="1" applyProtection="1">
      <alignment horizontal="right" vertical="center" indent="7"/>
      <protection/>
    </xf>
    <xf numFmtId="0" fontId="78" fillId="10" borderId="73" xfId="53" applyFont="1" applyFill="1" applyBorder="1" applyAlignment="1" applyProtection="1">
      <alignment horizontal="left" vertical="center" indent="7"/>
      <protection/>
    </xf>
    <xf numFmtId="0" fontId="85" fillId="24" borderId="67" xfId="53" applyFont="1" applyFill="1" applyBorder="1" applyAlignment="1" applyProtection="1">
      <alignment horizontal="left" vertical="center"/>
      <protection/>
    </xf>
    <xf numFmtId="0" fontId="85" fillId="22" borderId="67" xfId="53" applyFont="1" applyFill="1" applyBorder="1" applyAlignment="1" applyProtection="1">
      <alignment horizontal="left" vertical="center"/>
      <protection/>
    </xf>
    <xf numFmtId="0" fontId="85" fillId="7" borderId="67" xfId="53" applyFont="1" applyFill="1" applyBorder="1" applyAlignment="1" applyProtection="1">
      <alignment horizontal="left" vertical="center"/>
      <protection/>
    </xf>
    <xf numFmtId="0" fontId="85" fillId="24" borderId="68" xfId="53" applyFont="1" applyFill="1" applyBorder="1" applyAlignment="1" applyProtection="1">
      <alignment horizontal="left" vertical="center"/>
      <protection/>
    </xf>
    <xf numFmtId="1" fontId="90" fillId="24" borderId="40" xfId="53" applyNumberFormat="1" applyFont="1" applyFill="1" applyBorder="1" applyAlignment="1" applyProtection="1">
      <alignment vertical="center" wrapText="1"/>
      <protection/>
    </xf>
    <xf numFmtId="189" fontId="90" fillId="24" borderId="10" xfId="53" applyNumberFormat="1" applyFont="1" applyFill="1" applyBorder="1" applyAlignment="1" applyProtection="1">
      <alignment vertical="center"/>
      <protection locked="0"/>
    </xf>
    <xf numFmtId="189" fontId="90" fillId="24" borderId="10" xfId="53" applyNumberFormat="1" applyFont="1" applyFill="1" applyBorder="1" applyAlignment="1" applyProtection="1">
      <alignment horizontal="right" vertical="center"/>
      <protection locked="0"/>
    </xf>
    <xf numFmtId="189" fontId="85" fillId="24" borderId="10" xfId="53" applyNumberFormat="1" applyFont="1" applyFill="1" applyBorder="1" applyAlignment="1" applyProtection="1">
      <alignment horizontal="right" vertical="center"/>
      <protection locked="0"/>
    </xf>
    <xf numFmtId="3" fontId="90" fillId="24" borderId="10" xfId="53" applyNumberFormat="1" applyFont="1" applyFill="1" applyBorder="1" applyAlignment="1" applyProtection="1">
      <alignment vertical="center"/>
      <protection locked="0"/>
    </xf>
    <xf numFmtId="3" fontId="90" fillId="22" borderId="10" xfId="53" applyNumberFormat="1" applyFont="1" applyFill="1" applyBorder="1" applyAlignment="1" applyProtection="1">
      <alignment vertical="center"/>
      <protection locked="0"/>
    </xf>
    <xf numFmtId="3" fontId="90" fillId="7" borderId="10" xfId="53" applyNumberFormat="1" applyFont="1" applyFill="1" applyBorder="1" applyAlignment="1" applyProtection="1">
      <alignment vertical="center"/>
      <protection locked="0"/>
    </xf>
    <xf numFmtId="3" fontId="91" fillId="24" borderId="41" xfId="53" applyNumberFormat="1" applyFont="1" applyFill="1" applyBorder="1" applyAlignment="1" applyProtection="1">
      <alignment vertical="center"/>
      <protection/>
    </xf>
    <xf numFmtId="1" fontId="90" fillId="24" borderId="10" xfId="53" applyNumberFormat="1" applyFont="1" applyFill="1" applyBorder="1" applyAlignment="1" applyProtection="1">
      <alignment vertical="center" wrapText="1"/>
      <protection/>
    </xf>
    <xf numFmtId="1" fontId="90" fillId="24" borderId="11" xfId="53" applyNumberFormat="1" applyFont="1" applyFill="1" applyBorder="1" applyAlignment="1" applyProtection="1">
      <alignment vertical="center" wrapText="1"/>
      <protection/>
    </xf>
    <xf numFmtId="1" fontId="90" fillId="24" borderId="12" xfId="53" applyNumberFormat="1" applyFont="1" applyFill="1" applyBorder="1" applyAlignment="1" applyProtection="1">
      <alignment vertical="center" wrapText="1"/>
      <protection/>
    </xf>
    <xf numFmtId="1" fontId="92" fillId="24" borderId="48" xfId="53" applyNumberFormat="1" applyFont="1" applyFill="1" applyBorder="1" applyAlignment="1" applyProtection="1">
      <alignment horizontal="center" vertical="center" wrapText="1"/>
      <protection/>
    </xf>
    <xf numFmtId="189" fontId="92" fillId="0" borderId="48" xfId="53" applyNumberFormat="1" applyFont="1" applyBorder="1" applyAlignment="1" applyProtection="1">
      <alignment horizontal="center" vertical="center"/>
      <protection/>
    </xf>
    <xf numFmtId="3" fontId="79" fillId="0" borderId="48" xfId="53" applyNumberFormat="1" applyFont="1" applyBorder="1" applyAlignment="1" applyProtection="1">
      <alignment vertical="center"/>
      <protection/>
    </xf>
    <xf numFmtId="3" fontId="79" fillId="22" borderId="48" xfId="53" applyNumberFormat="1" applyFont="1" applyFill="1" applyBorder="1" applyAlignment="1" applyProtection="1">
      <alignment vertical="center"/>
      <protection/>
    </xf>
    <xf numFmtId="3" fontId="79" fillId="7" borderId="48" xfId="53" applyNumberFormat="1" applyFont="1" applyFill="1" applyBorder="1" applyAlignment="1" applyProtection="1">
      <alignment vertical="center"/>
      <protection/>
    </xf>
    <xf numFmtId="189" fontId="78" fillId="10" borderId="67" xfId="53" applyNumberFormat="1" applyFont="1" applyFill="1" applyBorder="1" applyAlignment="1" applyProtection="1">
      <alignment horizontal="left" vertical="center" indent="7"/>
      <protection/>
    </xf>
    <xf numFmtId="189" fontId="78" fillId="10" borderId="67" xfId="53" applyNumberFormat="1" applyFont="1" applyFill="1" applyBorder="1" applyAlignment="1" applyProtection="1">
      <alignment horizontal="right" vertical="center" indent="7"/>
      <protection/>
    </xf>
    <xf numFmtId="189" fontId="78" fillId="10" borderId="73" xfId="53" applyNumberFormat="1" applyFont="1" applyFill="1" applyBorder="1" applyAlignment="1" applyProtection="1">
      <alignment horizontal="right" vertical="center" indent="7"/>
      <protection/>
    </xf>
    <xf numFmtId="1" fontId="90" fillId="24" borderId="67" xfId="53" applyNumberFormat="1" applyFont="1" applyFill="1" applyBorder="1" applyAlignment="1" applyProtection="1">
      <alignment vertical="center"/>
      <protection/>
    </xf>
    <xf numFmtId="1" fontId="90" fillId="22" borderId="67" xfId="53" applyNumberFormat="1" applyFont="1" applyFill="1" applyBorder="1" applyAlignment="1" applyProtection="1">
      <alignment vertical="center"/>
      <protection/>
    </xf>
    <xf numFmtId="1" fontId="90" fillId="7" borderId="67" xfId="53" applyNumberFormat="1" applyFont="1" applyFill="1" applyBorder="1" applyAlignment="1" applyProtection="1">
      <alignment vertical="center"/>
      <protection/>
    </xf>
    <xf numFmtId="1" fontId="90" fillId="24" borderId="18" xfId="53" applyNumberFormat="1" applyFont="1" applyFill="1" applyBorder="1" applyAlignment="1" applyProtection="1">
      <alignment vertical="center" wrapText="1"/>
      <protection/>
    </xf>
    <xf numFmtId="0" fontId="93" fillId="24" borderId="0" xfId="53" applyFont="1" applyFill="1" applyBorder="1" applyAlignment="1" applyProtection="1">
      <alignment vertical="center"/>
      <protection/>
    </xf>
    <xf numFmtId="1" fontId="85" fillId="24" borderId="67" xfId="53" applyNumberFormat="1" applyFont="1" applyFill="1" applyBorder="1" applyAlignment="1" applyProtection="1">
      <alignment horizontal="left" vertical="center"/>
      <protection/>
    </xf>
    <xf numFmtId="1" fontId="85" fillId="22" borderId="67" xfId="53" applyNumberFormat="1" applyFont="1" applyFill="1" applyBorder="1" applyAlignment="1" applyProtection="1">
      <alignment horizontal="left" vertical="center"/>
      <protection/>
    </xf>
    <xf numFmtId="1" fontId="85" fillId="7" borderId="67" xfId="53" applyNumberFormat="1" applyFont="1" applyFill="1" applyBorder="1" applyAlignment="1" applyProtection="1">
      <alignment horizontal="left" vertical="center"/>
      <protection/>
    </xf>
    <xf numFmtId="1" fontId="85" fillId="24" borderId="49" xfId="53" applyNumberFormat="1" applyFont="1" applyFill="1" applyBorder="1" applyAlignment="1" applyProtection="1">
      <alignment horizontal="left" vertical="center"/>
      <protection/>
    </xf>
    <xf numFmtId="189" fontId="85" fillId="24" borderId="67" xfId="53" applyNumberFormat="1" applyFont="1" applyFill="1" applyBorder="1" applyAlignment="1" applyProtection="1">
      <alignment horizontal="left" vertical="center"/>
      <protection/>
    </xf>
    <xf numFmtId="189" fontId="85" fillId="24" borderId="67" xfId="53" applyNumberFormat="1" applyFont="1" applyFill="1" applyBorder="1" applyAlignment="1" applyProtection="1">
      <alignment horizontal="right" vertical="center"/>
      <protection/>
    </xf>
    <xf numFmtId="189" fontId="85" fillId="24" borderId="73" xfId="53" applyNumberFormat="1" applyFont="1" applyFill="1" applyBorder="1" applyAlignment="1" applyProtection="1">
      <alignment horizontal="right" vertical="center"/>
      <protection/>
    </xf>
    <xf numFmtId="189" fontId="90" fillId="24" borderId="10" xfId="53" applyNumberFormat="1" applyFont="1" applyFill="1" applyBorder="1" applyAlignment="1" applyProtection="1">
      <alignment horizontal="center" vertical="center"/>
      <protection locked="0"/>
    </xf>
    <xf numFmtId="1" fontId="94" fillId="24" borderId="47" xfId="53" applyNumberFormat="1" applyFont="1" applyFill="1" applyBorder="1" applyAlignment="1" applyProtection="1">
      <alignment horizontal="right" vertical="center" wrapText="1"/>
      <protection/>
    </xf>
    <xf numFmtId="189" fontId="94" fillId="0" borderId="48" xfId="53" applyNumberFormat="1" applyFont="1" applyFill="1" applyBorder="1" applyAlignment="1" applyProtection="1">
      <alignment vertical="center"/>
      <protection/>
    </xf>
    <xf numFmtId="189" fontId="94" fillId="0" borderId="48" xfId="53" applyNumberFormat="1" applyFont="1" applyFill="1" applyBorder="1" applyAlignment="1" applyProtection="1">
      <alignment horizontal="right" vertical="center"/>
      <protection/>
    </xf>
    <xf numFmtId="189" fontId="94" fillId="0" borderId="74" xfId="53" applyNumberFormat="1" applyFont="1" applyFill="1" applyBorder="1" applyAlignment="1" applyProtection="1">
      <alignment horizontal="right" vertical="center"/>
      <protection/>
    </xf>
    <xf numFmtId="3" fontId="80" fillId="0" borderId="11" xfId="53" applyNumberFormat="1" applyFont="1" applyFill="1" applyBorder="1" applyAlignment="1" applyProtection="1">
      <alignment vertical="center"/>
      <protection/>
    </xf>
    <xf numFmtId="3" fontId="80" fillId="22" borderId="14" xfId="53" applyNumberFormat="1" applyFont="1" applyFill="1" applyBorder="1" applyAlignment="1" applyProtection="1">
      <alignment vertical="center"/>
      <protection/>
    </xf>
    <xf numFmtId="3" fontId="80" fillId="7" borderId="14" xfId="53" applyNumberFormat="1" applyFont="1" applyFill="1" applyBorder="1" applyAlignment="1" applyProtection="1">
      <alignment vertical="center"/>
      <protection/>
    </xf>
    <xf numFmtId="3" fontId="80" fillId="0" borderId="14" xfId="53" applyNumberFormat="1" applyFont="1" applyFill="1" applyBorder="1" applyAlignment="1" applyProtection="1">
      <alignment vertical="center"/>
      <protection/>
    </xf>
    <xf numFmtId="1" fontId="85" fillId="24" borderId="75" xfId="53" applyNumberFormat="1" applyFont="1" applyFill="1" applyBorder="1" applyAlignment="1" applyProtection="1">
      <alignment horizontal="left" vertical="center"/>
      <protection/>
    </xf>
    <xf numFmtId="189" fontId="85" fillId="24" borderId="76" xfId="53" applyNumberFormat="1" applyFont="1" applyFill="1" applyBorder="1" applyAlignment="1" applyProtection="1">
      <alignment horizontal="left" vertical="center"/>
      <protection/>
    </xf>
    <xf numFmtId="189" fontId="85" fillId="24" borderId="76" xfId="53" applyNumberFormat="1" applyFont="1" applyFill="1" applyBorder="1" applyAlignment="1" applyProtection="1">
      <alignment horizontal="right" vertical="center"/>
      <protection/>
    </xf>
    <xf numFmtId="189" fontId="85" fillId="24" borderId="77" xfId="53" applyNumberFormat="1" applyFont="1" applyFill="1" applyBorder="1" applyAlignment="1" applyProtection="1">
      <alignment horizontal="right" vertical="center"/>
      <protection/>
    </xf>
    <xf numFmtId="1" fontId="85" fillId="24" borderId="76" xfId="53" applyNumberFormat="1" applyFont="1" applyFill="1" applyBorder="1" applyAlignment="1" applyProtection="1">
      <alignment horizontal="left" vertical="center"/>
      <protection/>
    </xf>
    <xf numFmtId="1" fontId="90" fillId="24" borderId="14" xfId="53" applyNumberFormat="1" applyFont="1" applyFill="1" applyBorder="1" applyAlignment="1" applyProtection="1">
      <alignment vertical="center" wrapText="1"/>
      <protection/>
    </xf>
    <xf numFmtId="3" fontId="80" fillId="0" borderId="61" xfId="53" applyNumberFormat="1" applyFont="1" applyBorder="1" applyAlignment="1" applyProtection="1">
      <alignment vertical="center"/>
      <protection/>
    </xf>
    <xf numFmtId="3" fontId="80" fillId="22" borderId="61" xfId="53" applyNumberFormat="1" applyFont="1" applyFill="1" applyBorder="1" applyAlignment="1" applyProtection="1">
      <alignment vertical="center"/>
      <protection/>
    </xf>
    <xf numFmtId="3" fontId="80" fillId="7" borderId="61" xfId="53" applyNumberFormat="1" applyFont="1" applyFill="1" applyBorder="1" applyAlignment="1" applyProtection="1">
      <alignment vertical="center"/>
      <protection/>
    </xf>
    <xf numFmtId="3" fontId="80" fillId="0" borderId="64" xfId="53" applyNumberFormat="1" applyFont="1" applyBorder="1" applyAlignment="1" applyProtection="1">
      <alignment vertical="center"/>
      <protection/>
    </xf>
    <xf numFmtId="3" fontId="80" fillId="22" borderId="64" xfId="53" applyNumberFormat="1" applyFont="1" applyFill="1" applyBorder="1" applyAlignment="1" applyProtection="1">
      <alignment vertical="center"/>
      <protection/>
    </xf>
    <xf numFmtId="3" fontId="80" fillId="7" borderId="64" xfId="53" applyNumberFormat="1" applyFont="1" applyFill="1" applyBorder="1" applyAlignment="1" applyProtection="1">
      <alignment vertical="center"/>
      <protection/>
    </xf>
    <xf numFmtId="1" fontId="90" fillId="24" borderId="13" xfId="53" applyNumberFormat="1" applyFont="1" applyFill="1" applyBorder="1" applyAlignment="1" applyProtection="1">
      <alignment vertical="center" wrapText="1"/>
      <protection/>
    </xf>
    <xf numFmtId="3" fontId="80" fillId="0" borderId="64" xfId="53" applyNumberFormat="1" applyFont="1" applyFill="1" applyBorder="1" applyAlignment="1" applyProtection="1">
      <alignment vertical="center"/>
      <protection/>
    </xf>
    <xf numFmtId="1" fontId="90" fillId="24" borderId="13" xfId="53" applyNumberFormat="1" applyFont="1" applyFill="1" applyBorder="1" applyAlignment="1" applyProtection="1">
      <alignment vertical="center" wrapText="1"/>
      <protection locked="0"/>
    </xf>
    <xf numFmtId="3" fontId="79" fillId="20" borderId="64" xfId="53" applyNumberFormat="1" applyFont="1" applyFill="1" applyBorder="1" applyAlignment="1" applyProtection="1">
      <alignment vertical="center"/>
      <protection/>
    </xf>
    <xf numFmtId="3" fontId="79" fillId="22" borderId="64" xfId="53" applyNumberFormat="1" applyFont="1" applyFill="1" applyBorder="1" applyAlignment="1" applyProtection="1">
      <alignment vertical="center"/>
      <protection/>
    </xf>
    <xf numFmtId="3" fontId="79" fillId="7" borderId="64" xfId="53" applyNumberFormat="1" applyFont="1" applyFill="1" applyBorder="1" applyAlignment="1" applyProtection="1">
      <alignment vertical="center"/>
      <protection/>
    </xf>
    <xf numFmtId="1" fontId="95" fillId="24" borderId="48" xfId="53" applyNumberFormat="1" applyFont="1" applyFill="1" applyBorder="1" applyAlignment="1" applyProtection="1">
      <alignment horizontal="center" vertical="center" wrapText="1"/>
      <protection/>
    </xf>
    <xf numFmtId="189" fontId="95" fillId="0" borderId="48" xfId="53" applyNumberFormat="1" applyFont="1" applyBorder="1" applyAlignment="1" applyProtection="1">
      <alignment horizontal="center" vertical="center"/>
      <protection/>
    </xf>
    <xf numFmtId="189" fontId="95" fillId="0" borderId="48" xfId="53" applyNumberFormat="1" applyFont="1" applyBorder="1" applyAlignment="1" applyProtection="1">
      <alignment horizontal="right" vertical="center"/>
      <protection/>
    </xf>
    <xf numFmtId="189" fontId="95" fillId="0" borderId="48" xfId="53" applyNumberFormat="1" applyFont="1" applyFill="1" applyBorder="1" applyAlignment="1" applyProtection="1">
      <alignment horizontal="center" vertical="center"/>
      <protection/>
    </xf>
    <xf numFmtId="189" fontId="95" fillId="0" borderId="48" xfId="53" applyNumberFormat="1" applyFont="1" applyFill="1" applyBorder="1" applyAlignment="1" applyProtection="1">
      <alignment horizontal="right" vertical="center"/>
      <protection/>
    </xf>
    <xf numFmtId="3" fontId="79" fillId="0" borderId="48" xfId="53" applyNumberFormat="1" applyFont="1" applyFill="1" applyBorder="1" applyAlignment="1" applyProtection="1">
      <alignment vertical="center"/>
      <protection/>
    </xf>
    <xf numFmtId="3" fontId="81" fillId="22" borderId="64" xfId="53" applyNumberFormat="1" applyFont="1" applyFill="1" applyBorder="1" applyAlignment="1" applyProtection="1">
      <alignment vertical="center"/>
      <protection/>
    </xf>
    <xf numFmtId="3" fontId="81" fillId="7" borderId="64" xfId="53" applyNumberFormat="1" applyFont="1" applyFill="1" applyBorder="1" applyAlignment="1" applyProtection="1">
      <alignment vertical="center"/>
      <protection/>
    </xf>
    <xf numFmtId="3" fontId="81" fillId="0" borderId="64" xfId="53" applyNumberFormat="1" applyFont="1" applyFill="1" applyBorder="1" applyAlignment="1" applyProtection="1">
      <alignment vertical="center"/>
      <protection/>
    </xf>
    <xf numFmtId="1" fontId="78" fillId="10" borderId="66" xfId="53" applyNumberFormat="1" applyFont="1" applyFill="1" applyBorder="1" applyAlignment="1" applyProtection="1">
      <alignment horizontal="left" vertical="center" indent="7"/>
      <protection/>
    </xf>
    <xf numFmtId="189" fontId="85" fillId="10" borderId="48" xfId="53" applyNumberFormat="1" applyFont="1" applyFill="1" applyBorder="1" applyAlignment="1" applyProtection="1">
      <alignment horizontal="right" vertical="center"/>
      <protection/>
    </xf>
    <xf numFmtId="189" fontId="85" fillId="10" borderId="74" xfId="53" applyNumberFormat="1" applyFont="1" applyFill="1" applyBorder="1" applyAlignment="1" applyProtection="1">
      <alignment horizontal="right" vertical="center"/>
      <protection/>
    </xf>
    <xf numFmtId="1" fontId="90" fillId="24" borderId="52" xfId="53" applyNumberFormat="1" applyFont="1" applyFill="1" applyBorder="1" applyAlignment="1" applyProtection="1">
      <alignment vertical="center" wrapText="1"/>
      <protection/>
    </xf>
    <xf numFmtId="189" fontId="90" fillId="24" borderId="0" xfId="53" applyNumberFormat="1" applyFont="1" applyFill="1" applyBorder="1" applyAlignment="1" applyProtection="1">
      <alignment vertical="center"/>
      <protection/>
    </xf>
    <xf numFmtId="189" fontId="90" fillId="24" borderId="0" xfId="53" applyNumberFormat="1" applyFont="1" applyFill="1" applyBorder="1" applyAlignment="1" applyProtection="1">
      <alignment horizontal="right" vertical="center"/>
      <protection/>
    </xf>
    <xf numFmtId="189" fontId="90" fillId="24" borderId="17" xfId="53" applyNumberFormat="1" applyFont="1" applyFill="1" applyBorder="1" applyAlignment="1" applyProtection="1">
      <alignment horizontal="right" vertical="center"/>
      <protection/>
    </xf>
    <xf numFmtId="1" fontId="85" fillId="24" borderId="68" xfId="53" applyNumberFormat="1" applyFont="1" applyFill="1" applyBorder="1" applyAlignment="1" applyProtection="1">
      <alignment vertical="center"/>
      <protection/>
    </xf>
    <xf numFmtId="0" fontId="91" fillId="24" borderId="41" xfId="0" applyFont="1" applyFill="1" applyBorder="1" applyAlignment="1">
      <alignment wrapText="1"/>
    </xf>
    <xf numFmtId="189" fontId="91" fillId="24" borderId="78" xfId="53" applyNumberFormat="1" applyFont="1" applyFill="1" applyBorder="1" applyAlignment="1" applyProtection="1">
      <alignment vertical="center"/>
      <protection/>
    </xf>
    <xf numFmtId="189" fontId="91" fillId="24" borderId="35" xfId="53" applyNumberFormat="1" applyFont="1" applyFill="1" applyBorder="1" applyAlignment="1" applyProtection="1">
      <alignment horizontal="right" vertical="center"/>
      <protection/>
    </xf>
    <xf numFmtId="189" fontId="91" fillId="24" borderId="41" xfId="53" applyNumberFormat="1" applyFont="1" applyFill="1" applyBorder="1" applyAlignment="1" applyProtection="1">
      <alignment horizontal="right" vertical="center"/>
      <protection/>
    </xf>
    <xf numFmtId="3" fontId="79" fillId="24" borderId="18" xfId="53" applyNumberFormat="1" applyFont="1" applyFill="1" applyBorder="1" applyAlignment="1" applyProtection="1">
      <alignment vertical="center"/>
      <protection/>
    </xf>
    <xf numFmtId="3" fontId="79" fillId="22" borderId="18" xfId="53" applyNumberFormat="1" applyFont="1" applyFill="1" applyBorder="1" applyAlignment="1" applyProtection="1">
      <alignment vertical="center"/>
      <protection/>
    </xf>
    <xf numFmtId="3" fontId="79" fillId="7" borderId="18" xfId="53" applyNumberFormat="1" applyFont="1" applyFill="1" applyBorder="1" applyAlignment="1" applyProtection="1">
      <alignment vertical="center"/>
      <protection/>
    </xf>
    <xf numFmtId="3" fontId="79" fillId="24" borderId="71" xfId="53" applyNumberFormat="1" applyFont="1" applyFill="1" applyBorder="1" applyAlignment="1" applyProtection="1">
      <alignment vertical="center"/>
      <protection/>
    </xf>
    <xf numFmtId="0" fontId="91" fillId="24" borderId="43" xfId="0" applyFont="1" applyFill="1" applyBorder="1" applyAlignment="1">
      <alignment wrapText="1"/>
    </xf>
    <xf numFmtId="189" fontId="91" fillId="24" borderId="29" xfId="53" applyNumberFormat="1" applyFont="1" applyFill="1" applyBorder="1" applyAlignment="1" applyProtection="1">
      <alignment vertical="center"/>
      <protection/>
    </xf>
    <xf numFmtId="189" fontId="91" fillId="24" borderId="11" xfId="53" applyNumberFormat="1" applyFont="1" applyFill="1" applyBorder="1" applyAlignment="1" applyProtection="1">
      <alignment horizontal="right" vertical="center"/>
      <protection/>
    </xf>
    <xf numFmtId="189" fontId="91" fillId="24" borderId="71" xfId="53" applyNumberFormat="1" applyFont="1" applyFill="1" applyBorder="1" applyAlignment="1" applyProtection="1">
      <alignment horizontal="right" vertical="center"/>
      <protection/>
    </xf>
    <xf numFmtId="3" fontId="79" fillId="24" borderId="11" xfId="53" applyNumberFormat="1" applyFont="1" applyFill="1" applyBorder="1" applyAlignment="1" applyProtection="1">
      <alignment vertical="center"/>
      <protection/>
    </xf>
    <xf numFmtId="3" fontId="79" fillId="22" borderId="11" xfId="53" applyNumberFormat="1" applyFont="1" applyFill="1" applyBorder="1" applyAlignment="1" applyProtection="1">
      <alignment vertical="center"/>
      <protection/>
    </xf>
    <xf numFmtId="3" fontId="79" fillId="7" borderId="11" xfId="53" applyNumberFormat="1" applyFont="1" applyFill="1" applyBorder="1" applyAlignment="1" applyProtection="1">
      <alignment vertical="center"/>
      <protection/>
    </xf>
    <xf numFmtId="189" fontId="91" fillId="24" borderId="29" xfId="0" applyNumberFormat="1" applyFont="1" applyFill="1" applyBorder="1" applyAlignment="1">
      <alignment horizontal="right" vertical="center"/>
    </xf>
    <xf numFmtId="189" fontId="78" fillId="6" borderId="11" xfId="0" applyNumberFormat="1" applyFont="1" applyFill="1" applyBorder="1" applyAlignment="1">
      <alignment horizontal="center" vertical="center"/>
    </xf>
    <xf numFmtId="0" fontId="91" fillId="24" borderId="46" xfId="0" applyFont="1" applyFill="1" applyBorder="1" applyAlignment="1">
      <alignment wrapText="1"/>
    </xf>
    <xf numFmtId="189" fontId="91" fillId="24" borderId="79" xfId="53" applyNumberFormat="1" applyFont="1" applyFill="1" applyBorder="1" applyAlignment="1" applyProtection="1">
      <alignment vertical="center"/>
      <protection/>
    </xf>
    <xf numFmtId="189" fontId="91" fillId="24" borderId="19" xfId="53" applyNumberFormat="1" applyFont="1" applyFill="1" applyBorder="1" applyAlignment="1" applyProtection="1">
      <alignment horizontal="right" vertical="center"/>
      <protection/>
    </xf>
    <xf numFmtId="189" fontId="91" fillId="24" borderId="46" xfId="53" applyNumberFormat="1" applyFont="1" applyFill="1" applyBorder="1" applyAlignment="1" applyProtection="1">
      <alignment horizontal="right" vertical="center"/>
      <protection/>
    </xf>
    <xf numFmtId="3" fontId="79" fillId="24" borderId="19" xfId="53" applyNumberFormat="1" applyFont="1" applyFill="1" applyBorder="1" applyAlignment="1" applyProtection="1">
      <alignment vertical="center"/>
      <protection/>
    </xf>
    <xf numFmtId="3" fontId="79" fillId="7" borderId="19" xfId="53" applyNumberFormat="1" applyFont="1" applyFill="1" applyBorder="1" applyAlignment="1" applyProtection="1">
      <alignment vertical="center"/>
      <protection/>
    </xf>
    <xf numFmtId="3" fontId="79" fillId="24" borderId="46" xfId="53" applyNumberFormat="1" applyFont="1" applyFill="1" applyBorder="1" applyAlignment="1" applyProtection="1">
      <alignment vertical="center"/>
      <protection/>
    </xf>
    <xf numFmtId="1" fontId="86" fillId="24" borderId="0" xfId="53" applyNumberFormat="1" applyFont="1" applyFill="1" applyAlignment="1" applyProtection="1">
      <alignment vertical="center"/>
      <protection/>
    </xf>
    <xf numFmtId="189" fontId="0" fillId="0" borderId="0" xfId="53" applyNumberFormat="1" applyFont="1" applyAlignment="1" applyProtection="1">
      <alignment horizontal="center" vertical="center" wrapText="1"/>
      <protection/>
    </xf>
    <xf numFmtId="189" fontId="0" fillId="0" borderId="0" xfId="53" applyNumberFormat="1" applyFont="1" applyAlignment="1" applyProtection="1">
      <alignment horizontal="right" vertical="center" wrapText="1"/>
      <protection/>
    </xf>
    <xf numFmtId="1" fontId="86" fillId="24" borderId="0" xfId="53" applyNumberFormat="1" applyFont="1" applyFill="1" applyAlignment="1" applyProtection="1">
      <alignment horizontal="center" vertical="center" wrapText="1"/>
      <protection/>
    </xf>
    <xf numFmtId="1" fontId="0" fillId="0" borderId="0" xfId="53" applyNumberFormat="1" applyFont="1" applyAlignment="1" applyProtection="1">
      <alignment horizontal="center" vertical="center" wrapText="1"/>
      <protection/>
    </xf>
    <xf numFmtId="189" fontId="77" fillId="0" borderId="0" xfId="0" applyNumberFormat="1" applyFont="1" applyFill="1" applyBorder="1" applyAlignment="1">
      <alignment vertical="center" wrapText="1"/>
    </xf>
    <xf numFmtId="189" fontId="77" fillId="0" borderId="0" xfId="0" applyNumberFormat="1" applyFont="1" applyFill="1" applyBorder="1" applyAlignment="1">
      <alignment horizontal="right" vertical="center" wrapText="1"/>
    </xf>
    <xf numFmtId="0" fontId="86" fillId="24" borderId="0" xfId="53" applyFont="1" applyFill="1" applyAlignment="1" applyProtection="1">
      <alignment vertical="center" wrapText="1"/>
      <protection/>
    </xf>
    <xf numFmtId="0" fontId="0" fillId="0" borderId="0" xfId="53" applyFont="1" applyAlignment="1" applyProtection="1">
      <alignment vertical="center"/>
      <protection/>
    </xf>
    <xf numFmtId="0" fontId="86" fillId="24" borderId="0" xfId="53" applyFont="1" applyFill="1" applyAlignment="1" applyProtection="1">
      <alignment vertical="center"/>
      <protection/>
    </xf>
    <xf numFmtId="0" fontId="86" fillId="24" borderId="0" xfId="53" applyFont="1" applyFill="1" applyAlignment="1" applyProtection="1">
      <alignment horizontal="right" vertical="center" wrapText="1"/>
      <protection/>
    </xf>
    <xf numFmtId="0" fontId="23" fillId="3" borderId="0" xfId="53" applyFont="1" applyFill="1" applyBorder="1" applyAlignment="1" applyProtection="1">
      <alignment vertical="center"/>
      <protection/>
    </xf>
    <xf numFmtId="0" fontId="96" fillId="6" borderId="0" xfId="53" applyFont="1" applyFill="1" applyBorder="1" applyAlignment="1" applyProtection="1">
      <alignment vertical="center"/>
      <protection/>
    </xf>
    <xf numFmtId="3" fontId="97" fillId="24" borderId="10" xfId="53" applyNumberFormat="1" applyFont="1" applyFill="1" applyBorder="1" applyAlignment="1" applyProtection="1">
      <alignment vertical="center"/>
      <protection/>
    </xf>
    <xf numFmtId="0" fontId="99" fillId="0" borderId="0" xfId="0" applyNumberFormat="1" applyFont="1" applyFill="1" applyAlignment="1" applyProtection="1">
      <alignment vertical="center"/>
      <protection/>
    </xf>
    <xf numFmtId="0" fontId="100" fillId="0" borderId="0" xfId="0" applyNumberFormat="1" applyFont="1" applyFill="1" applyBorder="1" applyAlignment="1" applyProtection="1">
      <alignment vertical="center"/>
      <protection/>
    </xf>
    <xf numFmtId="0" fontId="99" fillId="0" borderId="0" xfId="0" applyNumberFormat="1" applyFont="1" applyFill="1" applyAlignment="1">
      <alignment vertical="center"/>
    </xf>
    <xf numFmtId="0" fontId="100" fillId="0" borderId="13" xfId="0" applyNumberFormat="1" applyFont="1" applyFill="1" applyBorder="1" applyAlignment="1" applyProtection="1">
      <alignment horizontal="center" vertical="center" wrapText="1"/>
      <protection/>
    </xf>
    <xf numFmtId="0" fontId="100" fillId="0" borderId="31" xfId="0" applyNumberFormat="1" applyFont="1" applyFill="1" applyBorder="1" applyAlignment="1" applyProtection="1">
      <alignment horizontal="center" vertical="center"/>
      <protection/>
    </xf>
    <xf numFmtId="3" fontId="100" fillId="0" borderId="13" xfId="0" applyNumberFormat="1" applyFont="1" applyFill="1" applyBorder="1" applyAlignment="1" applyProtection="1">
      <alignment vertical="center" wrapText="1"/>
      <protection/>
    </xf>
    <xf numFmtId="0" fontId="99" fillId="0" borderId="18" xfId="0" applyNumberFormat="1" applyFont="1" applyFill="1" applyBorder="1" applyAlignment="1" applyProtection="1">
      <alignment horizontal="center" vertical="center"/>
      <protection/>
    </xf>
    <xf numFmtId="0" fontId="101" fillId="0" borderId="18" xfId="0" applyNumberFormat="1" applyFont="1" applyFill="1" applyBorder="1" applyAlignment="1" applyProtection="1">
      <alignment horizontal="center" vertical="center" wrapText="1"/>
      <protection/>
    </xf>
    <xf numFmtId="3" fontId="99" fillId="0" borderId="18" xfId="0" applyNumberFormat="1" applyFont="1" applyFill="1" applyBorder="1" applyAlignment="1" applyProtection="1">
      <alignment vertical="center" wrapText="1"/>
      <protection/>
    </xf>
    <xf numFmtId="0" fontId="99" fillId="0" borderId="11" xfId="0" applyNumberFormat="1" applyFont="1" applyFill="1" applyBorder="1" applyAlignment="1" applyProtection="1">
      <alignment horizontal="center" vertical="center"/>
      <protection/>
    </xf>
    <xf numFmtId="0" fontId="101" fillId="0" borderId="11" xfId="0" applyNumberFormat="1" applyFont="1" applyFill="1" applyBorder="1" applyAlignment="1" applyProtection="1">
      <alignment horizontal="center" vertical="center" wrapText="1"/>
      <protection/>
    </xf>
    <xf numFmtId="3" fontId="99" fillId="0" borderId="11" xfId="0" applyNumberFormat="1" applyFont="1" applyFill="1" applyBorder="1" applyAlignment="1" applyProtection="1">
      <alignment vertical="center" wrapText="1"/>
      <protection/>
    </xf>
    <xf numFmtId="172" fontId="99" fillId="0" borderId="11" xfId="58" applyNumberFormat="1" applyFont="1" applyFill="1" applyBorder="1" applyAlignment="1" applyProtection="1">
      <alignment vertical="center" wrapText="1"/>
      <protection/>
    </xf>
    <xf numFmtId="0" fontId="100" fillId="0" borderId="0" xfId="0" applyNumberFormat="1" applyFont="1" applyFill="1" applyAlignment="1" applyProtection="1">
      <alignment vertical="center"/>
      <protection/>
    </xf>
    <xf numFmtId="0" fontId="100" fillId="0" borderId="14" xfId="0" applyNumberFormat="1" applyFont="1" applyFill="1" applyBorder="1" applyAlignment="1" applyProtection="1">
      <alignment horizontal="center" vertical="center" wrapText="1"/>
      <protection/>
    </xf>
    <xf numFmtId="3" fontId="100" fillId="0" borderId="18" xfId="0" applyNumberFormat="1" applyFont="1" applyFill="1" applyBorder="1" applyAlignment="1" applyProtection="1">
      <alignment horizontal="right" vertical="center" wrapText="1"/>
      <protection/>
    </xf>
    <xf numFmtId="3" fontId="100" fillId="0" borderId="18" xfId="0" applyNumberFormat="1" applyFont="1" applyFill="1" applyBorder="1" applyAlignment="1" applyProtection="1">
      <alignment horizontal="center" vertical="center" wrapText="1"/>
      <protection/>
    </xf>
    <xf numFmtId="0" fontId="99" fillId="0" borderId="11" xfId="0" applyNumberFormat="1" applyFont="1" applyFill="1" applyBorder="1" applyAlignment="1" applyProtection="1">
      <alignment horizontal="center" vertical="center" wrapText="1"/>
      <protection/>
    </xf>
    <xf numFmtId="49" fontId="99" fillId="0" borderId="11" xfId="0" applyNumberFormat="1" applyFont="1" applyFill="1" applyBorder="1" applyAlignment="1" applyProtection="1">
      <alignment vertical="center" wrapText="1"/>
      <protection/>
    </xf>
    <xf numFmtId="41" fontId="99" fillId="0" borderId="11" xfId="0" applyNumberFormat="1" applyFont="1" applyFill="1" applyBorder="1" applyAlignment="1" applyProtection="1">
      <alignment vertical="center"/>
      <protection/>
    </xf>
    <xf numFmtId="3" fontId="99" fillId="0" borderId="11" xfId="0" applyNumberFormat="1" applyFont="1" applyFill="1" applyBorder="1" applyAlignment="1" applyProtection="1">
      <alignment horizontal="right" vertical="center" wrapText="1"/>
      <protection/>
    </xf>
    <xf numFmtId="3" fontId="100" fillId="0" borderId="11" xfId="0" applyNumberFormat="1" applyFont="1" applyFill="1" applyBorder="1" applyAlignment="1" applyProtection="1">
      <alignment horizontal="center" vertical="center" wrapText="1"/>
      <protection/>
    </xf>
    <xf numFmtId="0" fontId="99" fillId="0" borderId="0" xfId="0" applyNumberFormat="1" applyFont="1" applyFill="1" applyBorder="1" applyAlignment="1" applyProtection="1">
      <alignment horizontal="center" vertical="center" wrapText="1"/>
      <protection/>
    </xf>
    <xf numFmtId="49" fontId="99" fillId="0" borderId="0" xfId="0" applyNumberFormat="1" applyFont="1" applyFill="1" applyBorder="1" applyAlignment="1" applyProtection="1">
      <alignment vertical="center" wrapText="1"/>
      <protection/>
    </xf>
    <xf numFmtId="0" fontId="100" fillId="0" borderId="12" xfId="53" applyFont="1" applyFill="1" applyBorder="1" applyAlignment="1" applyProtection="1">
      <alignment horizontal="center" vertical="center" wrapText="1"/>
      <protection/>
    </xf>
    <xf numFmtId="0" fontId="100" fillId="0" borderId="13" xfId="53" applyFont="1" applyFill="1" applyBorder="1" applyAlignment="1" applyProtection="1">
      <alignment horizontal="center" vertical="center" wrapText="1"/>
      <protection/>
    </xf>
    <xf numFmtId="0" fontId="99" fillId="0" borderId="16" xfId="53" applyFont="1" applyFill="1" applyBorder="1" applyAlignment="1" applyProtection="1">
      <alignment horizontal="center" vertical="center" wrapText="1"/>
      <protection/>
    </xf>
    <xf numFmtId="3" fontId="99" fillId="0" borderId="18" xfId="0" applyNumberFormat="1" applyFont="1" applyFill="1" applyBorder="1" applyAlignment="1" applyProtection="1">
      <alignment horizontal="center" vertical="center"/>
      <protection/>
    </xf>
    <xf numFmtId="3" fontId="100" fillId="0" borderId="28" xfId="53" applyNumberFormat="1" applyFont="1" applyFill="1" applyBorder="1" applyAlignment="1" applyProtection="1">
      <alignment vertical="center"/>
      <protection/>
    </xf>
    <xf numFmtId="0" fontId="99" fillId="0" borderId="27" xfId="53" applyFont="1" applyFill="1" applyBorder="1" applyAlignment="1" applyProtection="1">
      <alignment horizontal="center" vertical="center" wrapText="1"/>
      <protection/>
    </xf>
    <xf numFmtId="3" fontId="100" fillId="0" borderId="29" xfId="53" applyNumberFormat="1" applyFont="1" applyFill="1" applyBorder="1" applyAlignment="1" applyProtection="1">
      <alignment vertical="center"/>
      <protection/>
    </xf>
    <xf numFmtId="0" fontId="99" fillId="0" borderId="11" xfId="53" applyFont="1" applyFill="1" applyBorder="1" applyAlignment="1" applyProtection="1">
      <alignment horizontal="center" vertical="center" wrapText="1"/>
      <protection/>
    </xf>
    <xf numFmtId="3" fontId="100" fillId="0" borderId="11" xfId="53" applyNumberFormat="1" applyFont="1" applyFill="1" applyBorder="1" applyAlignment="1" applyProtection="1">
      <alignment vertical="center"/>
      <protection/>
    </xf>
    <xf numFmtId="0" fontId="100" fillId="0" borderId="0" xfId="0" applyNumberFormat="1" applyFont="1" applyFill="1" applyAlignment="1" applyProtection="1">
      <alignment horizontal="left" vertical="center"/>
      <protection/>
    </xf>
    <xf numFmtId="0" fontId="100" fillId="0" borderId="11" xfId="0" applyNumberFormat="1" applyFont="1" applyFill="1" applyBorder="1" applyAlignment="1" applyProtection="1">
      <alignment horizontal="center" vertical="center" wrapText="1"/>
      <protection/>
    </xf>
    <xf numFmtId="3" fontId="100" fillId="0" borderId="18" xfId="0" applyNumberFormat="1" applyFont="1" applyFill="1" applyBorder="1" applyAlignment="1" applyProtection="1">
      <alignment horizontal="right" vertical="center"/>
      <protection/>
    </xf>
    <xf numFmtId="0" fontId="99" fillId="0" borderId="18" xfId="0" applyNumberFormat="1" applyFont="1" applyFill="1" applyBorder="1" applyAlignment="1" applyProtection="1">
      <alignment horizontal="center" vertical="center" wrapText="1"/>
      <protection/>
    </xf>
    <xf numFmtId="3" fontId="99" fillId="0" borderId="11" xfId="0" applyNumberFormat="1" applyFont="1" applyFill="1" applyBorder="1" applyAlignment="1" applyProtection="1">
      <alignment horizontal="center" vertical="center" wrapText="1"/>
      <protection/>
    </xf>
    <xf numFmtId="3" fontId="100" fillId="0" borderId="11" xfId="0" applyNumberFormat="1" applyFont="1" applyFill="1" applyBorder="1" applyAlignment="1" applyProtection="1">
      <alignment vertical="center" wrapText="1"/>
      <protection/>
    </xf>
    <xf numFmtId="3" fontId="100" fillId="0" borderId="11" xfId="0" applyNumberFormat="1" applyFont="1" applyFill="1" applyBorder="1" applyAlignment="1" applyProtection="1">
      <alignment horizontal="right" vertical="center"/>
      <protection/>
    </xf>
    <xf numFmtId="3" fontId="99" fillId="0" borderId="11" xfId="0" applyNumberFormat="1" applyFont="1" applyFill="1" applyBorder="1" applyAlignment="1" applyProtection="1">
      <alignment horizontal="center" vertical="center"/>
      <protection/>
    </xf>
    <xf numFmtId="0" fontId="100" fillId="0" borderId="27" xfId="0" applyNumberFormat="1" applyFont="1" applyFill="1" applyBorder="1" applyAlignment="1" applyProtection="1">
      <alignment horizontal="centerContinuous" vertical="center" wrapText="1"/>
      <protection/>
    </xf>
    <xf numFmtId="0" fontId="100" fillId="0" borderId="30" xfId="0" applyNumberFormat="1" applyFont="1" applyFill="1" applyBorder="1" applyAlignment="1" applyProtection="1">
      <alignment horizontal="centerContinuous" vertical="center" wrapText="1"/>
      <protection/>
    </xf>
    <xf numFmtId="0" fontId="100" fillId="0" borderId="29" xfId="0" applyNumberFormat="1" applyFont="1" applyFill="1" applyBorder="1" applyAlignment="1" applyProtection="1">
      <alignment horizontal="centerContinuous" vertical="center" wrapText="1"/>
      <protection/>
    </xf>
    <xf numFmtId="3" fontId="100" fillId="0" borderId="17" xfId="0" applyNumberFormat="1" applyFont="1" applyFill="1" applyBorder="1" applyAlignment="1" applyProtection="1">
      <alignment horizontal="right" vertical="center" wrapText="1"/>
      <protection/>
    </xf>
    <xf numFmtId="3" fontId="100" fillId="0" borderId="12" xfId="0" applyNumberFormat="1" applyFont="1" applyFill="1" applyBorder="1" applyAlignment="1" applyProtection="1">
      <alignment horizontal="right" vertical="center" wrapText="1"/>
      <protection/>
    </xf>
    <xf numFmtId="3" fontId="100" fillId="0" borderId="11" xfId="0" applyNumberFormat="1" applyFont="1" applyFill="1" applyBorder="1" applyAlignment="1" applyProtection="1">
      <alignment horizontal="right" vertical="center" wrapText="1"/>
      <protection/>
    </xf>
    <xf numFmtId="0" fontId="99" fillId="0" borderId="0" xfId="0" applyNumberFormat="1" applyFont="1" applyFill="1" applyAlignment="1" applyProtection="1">
      <alignment horizontal="left" vertical="center"/>
      <protection/>
    </xf>
    <xf numFmtId="0" fontId="99" fillId="0" borderId="0" xfId="0" applyNumberFormat="1" applyFont="1" applyFill="1" applyAlignment="1">
      <alignment horizontal="left" vertical="center"/>
    </xf>
    <xf numFmtId="0" fontId="99" fillId="0" borderId="18" xfId="0" applyNumberFormat="1" applyFont="1" applyFill="1" applyBorder="1" applyAlignment="1" applyProtection="1">
      <alignment horizontal="justify" vertical="center" wrapText="1"/>
      <protection/>
    </xf>
    <xf numFmtId="41" fontId="99" fillId="0" borderId="18" xfId="0" applyNumberFormat="1" applyFont="1" applyFill="1" applyBorder="1" applyAlignment="1" applyProtection="1">
      <alignment vertical="center"/>
      <protection/>
    </xf>
    <xf numFmtId="0" fontId="99" fillId="0" borderId="11" xfId="0" applyNumberFormat="1" applyFont="1" applyFill="1" applyBorder="1" applyAlignment="1" applyProtection="1">
      <alignment horizontal="justify" vertical="center" wrapText="1"/>
      <protection/>
    </xf>
    <xf numFmtId="0" fontId="99" fillId="0" borderId="10" xfId="0" applyNumberFormat="1" applyFont="1" applyFill="1" applyBorder="1" applyAlignment="1" applyProtection="1">
      <alignment horizontal="center" vertical="center" wrapText="1"/>
      <protection/>
    </xf>
    <xf numFmtId="0" fontId="99" fillId="0" borderId="10" xfId="0" applyNumberFormat="1" applyFont="1" applyFill="1" applyBorder="1" applyAlignment="1" applyProtection="1">
      <alignment horizontal="justify" vertical="center" wrapText="1"/>
      <protection/>
    </xf>
    <xf numFmtId="3" fontId="99" fillId="0" borderId="18" xfId="0" applyNumberFormat="1" applyFont="1" applyFill="1" applyBorder="1" applyAlignment="1" applyProtection="1">
      <alignment horizontal="right" vertical="center" wrapText="1"/>
      <protection/>
    </xf>
    <xf numFmtId="0" fontId="99" fillId="0" borderId="0" xfId="0" applyNumberFormat="1" applyFont="1" applyFill="1" applyBorder="1" applyAlignment="1" applyProtection="1">
      <alignment horizontal="justify" vertical="center" wrapText="1"/>
      <protection/>
    </xf>
    <xf numFmtId="0" fontId="99" fillId="0" borderId="0" xfId="0" applyNumberFormat="1" applyFont="1" applyFill="1" applyBorder="1" applyAlignment="1" applyProtection="1">
      <alignment vertical="center"/>
      <protection/>
    </xf>
    <xf numFmtId="0" fontId="100" fillId="0" borderId="11" xfId="53" applyFont="1" applyFill="1" applyBorder="1" applyAlignment="1" applyProtection="1">
      <alignment horizontal="center" vertical="center" wrapText="1"/>
      <protection/>
    </xf>
    <xf numFmtId="41" fontId="100" fillId="0" borderId="18" xfId="53" applyNumberFormat="1" applyFont="1" applyFill="1" applyBorder="1" applyAlignment="1" applyProtection="1">
      <alignment horizontal="right" vertical="center" wrapText="1"/>
      <protection/>
    </xf>
    <xf numFmtId="3" fontId="100" fillId="0" borderId="11" xfId="53" applyNumberFormat="1" applyFont="1" applyFill="1" applyBorder="1" applyAlignment="1" applyProtection="1">
      <alignment horizontal="right" vertical="center" wrapText="1"/>
      <protection/>
    </xf>
    <xf numFmtId="3" fontId="99" fillId="0" borderId="11" xfId="53" applyNumberFormat="1" applyFont="1" applyFill="1" applyBorder="1" applyAlignment="1" applyProtection="1">
      <alignment horizontal="right" vertical="center"/>
      <protection/>
    </xf>
    <xf numFmtId="3" fontId="99" fillId="0" borderId="11" xfId="53" applyNumberFormat="1" applyFont="1" applyFill="1" applyBorder="1" applyAlignment="1" applyProtection="1">
      <alignment horizontal="center" vertical="center" wrapText="1"/>
      <protection/>
    </xf>
    <xf numFmtId="3" fontId="99" fillId="0" borderId="11" xfId="53" applyNumberFormat="1" applyFont="1" applyFill="1" applyBorder="1" applyAlignment="1" applyProtection="1">
      <alignment horizontal="center" vertical="center"/>
      <protection/>
    </xf>
    <xf numFmtId="0" fontId="102" fillId="0" borderId="0" xfId="0" applyFont="1" applyAlignment="1">
      <alignment vertical="center"/>
    </xf>
    <xf numFmtId="0" fontId="99" fillId="0" borderId="0" xfId="0" applyFont="1" applyAlignment="1">
      <alignment vertical="center"/>
    </xf>
    <xf numFmtId="0" fontId="102" fillId="0" borderId="11" xfId="0" applyFont="1" applyFill="1" applyBorder="1" applyAlignment="1">
      <alignment horizontal="center" vertical="center" wrapText="1"/>
    </xf>
    <xf numFmtId="0" fontId="100" fillId="0" borderId="13" xfId="0" applyFont="1" applyFill="1" applyBorder="1" applyAlignment="1">
      <alignment horizontal="center" vertical="center" wrapText="1"/>
    </xf>
    <xf numFmtId="0" fontId="102" fillId="0" borderId="13" xfId="0" applyFont="1" applyFill="1" applyBorder="1" applyAlignment="1">
      <alignment horizontal="center" vertical="center" wrapText="1"/>
    </xf>
    <xf numFmtId="3" fontId="102" fillId="0" borderId="18" xfId="0" applyNumberFormat="1" applyFont="1" applyBorder="1" applyAlignment="1">
      <alignment horizontal="right" vertical="center" wrapText="1"/>
    </xf>
    <xf numFmtId="0" fontId="103" fillId="0" borderId="11" xfId="0" applyFont="1" applyBorder="1" applyAlignment="1">
      <alignment horizontal="center" vertical="center" wrapText="1"/>
    </xf>
    <xf numFmtId="0" fontId="103" fillId="0" borderId="11" xfId="0" applyFont="1" applyBorder="1" applyAlignment="1">
      <alignment vertical="center" wrapText="1"/>
    </xf>
    <xf numFmtId="3" fontId="103" fillId="0" borderId="11" xfId="0" applyNumberFormat="1" applyFont="1" applyBorder="1" applyAlignment="1">
      <alignment horizontal="right" vertical="center" wrapText="1"/>
    </xf>
    <xf numFmtId="3" fontId="102" fillId="0" borderId="11" xfId="0" applyNumberFormat="1" applyFont="1" applyBorder="1" applyAlignment="1">
      <alignment horizontal="right" vertical="center" wrapText="1"/>
    </xf>
    <xf numFmtId="3" fontId="99" fillId="0" borderId="11" xfId="0" applyNumberFormat="1" applyFont="1" applyFill="1" applyBorder="1" applyAlignment="1" applyProtection="1">
      <alignment vertical="center"/>
      <protection/>
    </xf>
    <xf numFmtId="0" fontId="99" fillId="0" borderId="0" xfId="0" applyFont="1" applyFill="1" applyBorder="1" applyAlignment="1" applyProtection="1">
      <alignment horizontal="center" vertical="center" wrapText="1"/>
      <protection/>
    </xf>
    <xf numFmtId="0" fontId="99" fillId="0" borderId="0" xfId="0" applyFont="1" applyFill="1" applyBorder="1" applyAlignment="1" applyProtection="1">
      <alignment horizontal="left" vertical="center" wrapText="1"/>
      <protection/>
    </xf>
    <xf numFmtId="0" fontId="100" fillId="0" borderId="0" xfId="0" applyFont="1" applyFill="1" applyBorder="1" applyAlignment="1" applyProtection="1">
      <alignment horizontal="left" vertical="center" wrapText="1"/>
      <protection/>
    </xf>
    <xf numFmtId="0" fontId="100" fillId="0" borderId="13" xfId="0" applyFont="1" applyFill="1" applyBorder="1" applyAlignment="1" applyProtection="1">
      <alignment horizontal="center" vertical="center" wrapText="1"/>
      <protection/>
    </xf>
    <xf numFmtId="0" fontId="99" fillId="0" borderId="27" xfId="0" applyFont="1" applyFill="1" applyBorder="1" applyAlignment="1" applyProtection="1">
      <alignment vertical="center"/>
      <protection/>
    </xf>
    <xf numFmtId="0" fontId="100" fillId="0" borderId="30" xfId="0" applyFont="1" applyFill="1" applyBorder="1" applyAlignment="1" applyProtection="1">
      <alignment vertical="center" wrapText="1"/>
      <protection/>
    </xf>
    <xf numFmtId="3" fontId="100" fillId="0" borderId="29" xfId="0" applyNumberFormat="1" applyFont="1" applyFill="1" applyBorder="1" applyAlignment="1" applyProtection="1">
      <alignment horizontal="right" vertical="center" wrapText="1"/>
      <protection/>
    </xf>
    <xf numFmtId="0" fontId="99" fillId="0" borderId="18" xfId="0" applyFont="1" applyFill="1" applyBorder="1" applyAlignment="1" applyProtection="1">
      <alignment horizontal="center" vertical="center"/>
      <protection/>
    </xf>
    <xf numFmtId="1" fontId="99" fillId="0" borderId="16" xfId="53" applyNumberFormat="1" applyFont="1" applyFill="1" applyBorder="1" applyAlignment="1" applyProtection="1">
      <alignment vertical="center" wrapText="1"/>
      <protection/>
    </xf>
    <xf numFmtId="1" fontId="99" fillId="0" borderId="11" xfId="53" applyNumberFormat="1" applyFont="1" applyFill="1" applyBorder="1" applyAlignment="1" applyProtection="1">
      <alignment horizontal="center" vertical="center" wrapText="1"/>
      <protection/>
    </xf>
    <xf numFmtId="0" fontId="99" fillId="0" borderId="11" xfId="0" applyFont="1" applyFill="1" applyBorder="1" applyAlignment="1" applyProtection="1">
      <alignment horizontal="center" vertical="center"/>
      <protection/>
    </xf>
    <xf numFmtId="1" fontId="99" fillId="0" borderId="27" xfId="53" applyNumberFormat="1" applyFont="1" applyFill="1" applyBorder="1" applyAlignment="1" applyProtection="1">
      <alignment vertical="center" wrapText="1"/>
      <protection/>
    </xf>
    <xf numFmtId="0" fontId="99" fillId="0" borderId="11" xfId="53" applyFont="1" applyFill="1" applyBorder="1" applyAlignment="1" applyProtection="1">
      <alignment horizontal="center" vertical="top" wrapText="1"/>
      <protection/>
    </xf>
    <xf numFmtId="0" fontId="99" fillId="0" borderId="27" xfId="53" applyFont="1" applyFill="1" applyBorder="1" applyAlignment="1" applyProtection="1">
      <alignment vertical="top" wrapText="1"/>
      <protection/>
    </xf>
    <xf numFmtId="41" fontId="99" fillId="0" borderId="11" xfId="0" applyNumberFormat="1" applyFont="1" applyFill="1" applyBorder="1" applyAlignment="1" applyProtection="1">
      <alignment horizontal="center" wrapText="1"/>
      <protection/>
    </xf>
    <xf numFmtId="3" fontId="100" fillId="0" borderId="18" xfId="53" applyNumberFormat="1" applyFont="1" applyFill="1" applyBorder="1" applyAlignment="1" applyProtection="1">
      <alignment horizontal="center" vertical="center" wrapText="1"/>
      <protection/>
    </xf>
    <xf numFmtId="3" fontId="100" fillId="0" borderId="11" xfId="53" applyNumberFormat="1" applyFont="1" applyFill="1" applyBorder="1" applyAlignment="1" applyProtection="1">
      <alignment horizontal="center" vertical="center" wrapText="1"/>
      <protection/>
    </xf>
    <xf numFmtId="0" fontId="99" fillId="0" borderId="0" xfId="53" applyFont="1" applyFill="1" applyAlignment="1" applyProtection="1">
      <alignment vertical="center"/>
      <protection hidden="1"/>
    </xf>
    <xf numFmtId="3" fontId="100" fillId="0" borderId="18" xfId="53" applyNumberFormat="1" applyFont="1" applyFill="1" applyBorder="1" applyAlignment="1" applyProtection="1">
      <alignment vertical="center" wrapText="1"/>
      <protection/>
    </xf>
    <xf numFmtId="3" fontId="100" fillId="0" borderId="12" xfId="53" applyNumberFormat="1" applyFont="1" applyFill="1" applyBorder="1" applyAlignment="1" applyProtection="1">
      <alignment vertical="center" wrapText="1"/>
      <protection/>
    </xf>
    <xf numFmtId="3" fontId="101" fillId="0" borderId="11" xfId="53" applyNumberFormat="1" applyFont="1" applyFill="1" applyBorder="1" applyAlignment="1" applyProtection="1">
      <alignment horizontal="center" vertical="center" wrapText="1"/>
      <protection/>
    </xf>
    <xf numFmtId="3" fontId="99" fillId="0" borderId="11" xfId="53" applyNumberFormat="1" applyFont="1" applyFill="1" applyBorder="1" applyAlignment="1" applyProtection="1">
      <alignment horizontal="right" vertical="center" wrapText="1"/>
      <protection/>
    </xf>
    <xf numFmtId="3" fontId="99" fillId="0" borderId="29" xfId="0" applyNumberFormat="1" applyFont="1" applyFill="1" applyBorder="1" applyAlignment="1" applyProtection="1">
      <alignment horizontal="center" vertical="center" wrapText="1"/>
      <protection/>
    </xf>
    <xf numFmtId="3" fontId="99" fillId="0" borderId="27" xfId="53" applyNumberFormat="1" applyFont="1" applyFill="1" applyBorder="1" applyAlignment="1" applyProtection="1">
      <alignment horizontal="right" vertical="center" wrapText="1"/>
      <protection/>
    </xf>
    <xf numFmtId="3" fontId="99" fillId="0" borderId="10" xfId="0" applyNumberFormat="1" applyFont="1" applyFill="1" applyBorder="1" applyAlignment="1" applyProtection="1">
      <alignment horizontal="center" vertical="center" wrapText="1"/>
      <protection/>
    </xf>
    <xf numFmtId="3" fontId="99" fillId="0" borderId="12" xfId="0" applyNumberFormat="1" applyFont="1" applyFill="1" applyBorder="1" applyAlignment="1" applyProtection="1">
      <alignment horizontal="center" vertical="center" wrapText="1"/>
      <protection/>
    </xf>
    <xf numFmtId="3" fontId="101" fillId="0" borderId="10" xfId="53" applyNumberFormat="1" applyFont="1" applyFill="1" applyBorder="1" applyAlignment="1" applyProtection="1">
      <alignment horizontal="center" vertical="center" wrapText="1"/>
      <protection/>
    </xf>
    <xf numFmtId="3" fontId="99" fillId="0" borderId="10" xfId="53" applyNumberFormat="1" applyFont="1" applyFill="1" applyBorder="1" applyAlignment="1" applyProtection="1">
      <alignment horizontal="right" vertical="center" wrapText="1"/>
      <protection/>
    </xf>
    <xf numFmtId="3" fontId="99" fillId="0" borderId="80" xfId="0" applyNumberFormat="1" applyFont="1" applyFill="1" applyBorder="1" applyAlignment="1" applyProtection="1">
      <alignment horizontal="center" vertical="center" wrapText="1"/>
      <protection/>
    </xf>
    <xf numFmtId="3" fontId="99" fillId="0" borderId="45" xfId="53" applyNumberFormat="1" applyFont="1" applyFill="1" applyBorder="1" applyAlignment="1" applyProtection="1">
      <alignment horizontal="right" vertical="center" wrapText="1"/>
      <protection/>
    </xf>
    <xf numFmtId="3" fontId="99" fillId="0" borderId="18" xfId="0" applyNumberFormat="1" applyFont="1" applyFill="1" applyBorder="1" applyAlignment="1" applyProtection="1">
      <alignment horizontal="center" vertical="center" wrapText="1"/>
      <protection/>
    </xf>
    <xf numFmtId="0" fontId="100" fillId="0" borderId="11" xfId="53" applyFont="1" applyFill="1" applyBorder="1" applyAlignment="1" applyProtection="1">
      <alignment horizontal="left" vertical="center"/>
      <protection/>
    </xf>
    <xf numFmtId="3" fontId="100" fillId="0" borderId="11" xfId="53" applyNumberFormat="1" applyFont="1" applyFill="1" applyBorder="1" applyAlignment="1" applyProtection="1">
      <alignment vertical="center" wrapText="1"/>
      <protection/>
    </xf>
    <xf numFmtId="3" fontId="101" fillId="0" borderId="18" xfId="53" applyNumberFormat="1" applyFont="1" applyFill="1" applyBorder="1" applyAlignment="1" applyProtection="1">
      <alignment horizontal="center" vertical="center" wrapText="1"/>
      <protection/>
    </xf>
    <xf numFmtId="3" fontId="99" fillId="0" borderId="18" xfId="53" applyNumberFormat="1" applyFont="1" applyFill="1" applyBorder="1" applyAlignment="1" applyProtection="1">
      <alignment horizontal="right" vertical="center" wrapText="1"/>
      <protection/>
    </xf>
    <xf numFmtId="3" fontId="99" fillId="0" borderId="28" xfId="0" applyNumberFormat="1" applyFont="1" applyFill="1" applyBorder="1" applyAlignment="1" applyProtection="1">
      <alignment horizontal="center" vertical="center" wrapText="1"/>
      <protection/>
    </xf>
    <xf numFmtId="3" fontId="99" fillId="0" borderId="16" xfId="53" applyNumberFormat="1" applyFont="1" applyFill="1" applyBorder="1" applyAlignment="1" applyProtection="1">
      <alignment horizontal="right" vertical="center" wrapText="1"/>
      <protection/>
    </xf>
    <xf numFmtId="3" fontId="100" fillId="0" borderId="18" xfId="53" applyNumberFormat="1" applyFont="1" applyFill="1" applyBorder="1" applyAlignment="1" applyProtection="1">
      <alignment horizontal="right" vertical="center" wrapText="1"/>
      <protection/>
    </xf>
    <xf numFmtId="0" fontId="100" fillId="0" borderId="13" xfId="0" applyNumberFormat="1" applyFont="1" applyFill="1" applyBorder="1" applyAlignment="1">
      <alignment horizontal="center" vertical="center" wrapText="1"/>
    </xf>
    <xf numFmtId="172" fontId="100" fillId="0" borderId="18" xfId="58" applyNumberFormat="1" applyFont="1" applyFill="1" applyBorder="1" applyAlignment="1" applyProtection="1">
      <alignment horizontal="right" vertical="center" wrapText="1"/>
      <protection/>
    </xf>
    <xf numFmtId="172" fontId="99" fillId="0" borderId="11" xfId="58" applyNumberFormat="1" applyFont="1" applyFill="1" applyBorder="1" applyAlignment="1" applyProtection="1">
      <alignment horizontal="right" vertical="center" wrapText="1"/>
      <protection/>
    </xf>
    <xf numFmtId="3" fontId="100" fillId="0" borderId="11" xfId="0" applyNumberFormat="1" applyFont="1" applyFill="1" applyBorder="1" applyAlignment="1" applyProtection="1">
      <alignment vertical="center" wrapText="1"/>
      <protection locked="0"/>
    </xf>
    <xf numFmtId="3" fontId="99" fillId="0" borderId="11" xfId="0" applyNumberFormat="1" applyFont="1" applyFill="1" applyBorder="1" applyAlignment="1" applyProtection="1">
      <alignment horizontal="right" vertical="center" wrapText="1"/>
      <protection locked="0"/>
    </xf>
    <xf numFmtId="3" fontId="100" fillId="0" borderId="11" xfId="0" applyNumberFormat="1" applyFont="1" applyFill="1" applyBorder="1" applyAlignment="1" applyProtection="1">
      <alignment horizontal="right" vertical="center" wrapText="1"/>
      <protection locked="0"/>
    </xf>
    <xf numFmtId="1" fontId="99" fillId="0" borderId="27" xfId="53" applyNumberFormat="1" applyFont="1" applyFill="1" applyBorder="1" applyAlignment="1" applyProtection="1">
      <alignment horizontal="left" vertical="center" wrapText="1"/>
      <protection/>
    </xf>
    <xf numFmtId="1" fontId="99" fillId="0" borderId="29" xfId="53" applyNumberFormat="1" applyFont="1" applyFill="1" applyBorder="1" applyAlignment="1" applyProtection="1">
      <alignment horizontal="left" vertical="center" wrapText="1"/>
      <protection/>
    </xf>
    <xf numFmtId="41" fontId="41" fillId="20" borderId="18" xfId="53" applyNumberFormat="1" applyFont="1" applyFill="1" applyBorder="1" applyAlignment="1" applyProtection="1">
      <alignment horizontal="right" vertical="top" wrapText="1"/>
      <protection hidden="1"/>
    </xf>
    <xf numFmtId="41" fontId="27" fillId="20" borderId="18" xfId="53" applyNumberFormat="1" applyFont="1" applyFill="1" applyBorder="1" applyAlignment="1" applyProtection="1">
      <alignment horizontal="right" vertical="top" wrapText="1"/>
      <protection hidden="1"/>
    </xf>
    <xf numFmtId="0" fontId="99" fillId="27" borderId="0" xfId="0" applyNumberFormat="1" applyFont="1" applyFill="1" applyAlignment="1" applyProtection="1">
      <alignment vertical="center"/>
      <protection/>
    </xf>
    <xf numFmtId="0" fontId="100" fillId="27" borderId="0" xfId="0" applyNumberFormat="1" applyFont="1" applyFill="1" applyAlignment="1" applyProtection="1">
      <alignment vertical="center"/>
      <protection/>
    </xf>
    <xf numFmtId="0" fontId="99" fillId="27" borderId="0" xfId="0" applyNumberFormat="1" applyFont="1" applyFill="1" applyAlignment="1">
      <alignment vertical="center"/>
    </xf>
    <xf numFmtId="0" fontId="100" fillId="27" borderId="0" xfId="0" applyNumberFormat="1" applyFont="1" applyFill="1" applyAlignment="1" applyProtection="1">
      <alignment horizontal="justify" vertical="center"/>
      <protection/>
    </xf>
    <xf numFmtId="3" fontId="100" fillId="27" borderId="18" xfId="0" applyNumberFormat="1" applyFont="1" applyFill="1" applyBorder="1" applyAlignment="1" applyProtection="1">
      <alignment horizontal="right" vertical="center" wrapText="1"/>
      <protection/>
    </xf>
    <xf numFmtId="0" fontId="50" fillId="24" borderId="0" xfId="53" applyFont="1" applyFill="1" applyAlignment="1" applyProtection="1">
      <alignment horizontal="center"/>
      <protection hidden="1" locked="0"/>
    </xf>
    <xf numFmtId="0" fontId="22" fillId="0" borderId="0" xfId="53" applyFont="1" applyBorder="1" applyAlignment="1" applyProtection="1">
      <alignment horizontal="left" wrapText="1"/>
      <protection hidden="1"/>
    </xf>
    <xf numFmtId="0" fontId="30" fillId="0" borderId="0" xfId="53" applyFont="1" applyAlignment="1" applyProtection="1">
      <alignment horizontal="center" vertical="center" wrapText="1"/>
      <protection hidden="1"/>
    </xf>
    <xf numFmtId="1" fontId="29" fillId="20" borderId="66" xfId="53" applyNumberFormat="1" applyFont="1" applyFill="1" applyBorder="1" applyAlignment="1" applyProtection="1">
      <alignment horizontal="left" vertical="center"/>
      <protection/>
    </xf>
    <xf numFmtId="1" fontId="29" fillId="20" borderId="67" xfId="53" applyNumberFormat="1" applyFont="1" applyFill="1" applyBorder="1" applyAlignment="1" applyProtection="1">
      <alignment horizontal="left" vertical="center"/>
      <protection/>
    </xf>
    <xf numFmtId="1" fontId="29" fillId="20" borderId="81" xfId="53" applyNumberFormat="1" applyFont="1" applyFill="1" applyBorder="1" applyAlignment="1" applyProtection="1">
      <alignment horizontal="left" vertical="center"/>
      <protection/>
    </xf>
    <xf numFmtId="1" fontId="29" fillId="0" borderId="66" xfId="53" applyNumberFormat="1" applyFont="1" applyFill="1" applyBorder="1" applyAlignment="1" applyProtection="1">
      <alignment horizontal="center" vertical="center"/>
      <protection/>
    </xf>
    <xf numFmtId="1" fontId="29" fillId="0" borderId="67" xfId="53" applyNumberFormat="1" applyFont="1" applyFill="1" applyBorder="1" applyAlignment="1" applyProtection="1">
      <alignment horizontal="center" vertical="center"/>
      <protection/>
    </xf>
    <xf numFmtId="1" fontId="29" fillId="0" borderId="68" xfId="53" applyNumberFormat="1" applyFont="1" applyFill="1" applyBorder="1" applyAlignment="1" applyProtection="1">
      <alignment horizontal="center" vertical="center"/>
      <protection/>
    </xf>
    <xf numFmtId="1" fontId="29" fillId="21" borderId="66" xfId="53" applyNumberFormat="1" applyFont="1" applyFill="1" applyBorder="1" applyAlignment="1" applyProtection="1">
      <alignment horizontal="left" vertical="center"/>
      <protection/>
    </xf>
    <xf numFmtId="1" fontId="29" fillId="21" borderId="67" xfId="53" applyNumberFormat="1" applyFont="1" applyFill="1" applyBorder="1" applyAlignment="1" applyProtection="1">
      <alignment horizontal="left" vertical="center"/>
      <protection/>
    </xf>
    <xf numFmtId="1" fontId="29" fillId="21" borderId="68" xfId="53" applyNumberFormat="1" applyFont="1" applyFill="1" applyBorder="1" applyAlignment="1" applyProtection="1">
      <alignment horizontal="left" vertical="center"/>
      <protection/>
    </xf>
    <xf numFmtId="1" fontId="29" fillId="20" borderId="68" xfId="53" applyNumberFormat="1" applyFont="1" applyFill="1" applyBorder="1" applyAlignment="1" applyProtection="1">
      <alignment horizontal="left" vertical="center"/>
      <protection/>
    </xf>
    <xf numFmtId="1" fontId="29" fillId="20" borderId="66" xfId="53" applyNumberFormat="1" applyFont="1" applyFill="1" applyBorder="1" applyAlignment="1" applyProtection="1">
      <alignment vertical="center" wrapText="1"/>
      <protection/>
    </xf>
    <xf numFmtId="1" fontId="37" fillId="20" borderId="67" xfId="53" applyNumberFormat="1" applyFont="1" applyFill="1" applyBorder="1" applyAlignment="1" applyProtection="1">
      <alignment vertical="center"/>
      <protection/>
    </xf>
    <xf numFmtId="1" fontId="37" fillId="20" borderId="68" xfId="53" applyNumberFormat="1" applyFont="1" applyFill="1" applyBorder="1" applyAlignment="1" applyProtection="1">
      <alignment vertical="center"/>
      <protection/>
    </xf>
    <xf numFmtId="1" fontId="37" fillId="0" borderId="66" xfId="53" applyNumberFormat="1" applyFont="1" applyBorder="1" applyAlignment="1" applyProtection="1">
      <alignment vertical="center" wrapText="1"/>
      <protection locked="0"/>
    </xf>
    <xf numFmtId="1" fontId="37" fillId="0" borderId="67" xfId="53" applyNumberFormat="1" applyFont="1" applyBorder="1" applyAlignment="1" applyProtection="1">
      <alignment vertical="center"/>
      <protection locked="0"/>
    </xf>
    <xf numFmtId="1" fontId="37" fillId="0" borderId="68" xfId="53" applyNumberFormat="1" applyFont="1" applyBorder="1" applyAlignment="1" applyProtection="1">
      <alignment vertical="center"/>
      <protection locked="0"/>
    </xf>
    <xf numFmtId="0" fontId="23" fillId="0" borderId="0" xfId="53" applyFont="1" applyBorder="1" applyAlignment="1" applyProtection="1">
      <alignment horizontal="left" vertical="center" wrapText="1"/>
      <protection/>
    </xf>
    <xf numFmtId="0" fontId="65" fillId="0" borderId="52" xfId="53" applyFont="1" applyBorder="1" applyAlignment="1" applyProtection="1">
      <alignment horizontal="left" wrapText="1"/>
      <protection hidden="1"/>
    </xf>
    <xf numFmtId="0" fontId="0" fillId="0" borderId="0" xfId="0" applyAlignment="1">
      <alignment horizontal="left" wrapText="1"/>
    </xf>
    <xf numFmtId="0" fontId="66" fillId="0" borderId="52" xfId="53" applyFont="1" applyBorder="1" applyAlignment="1" applyProtection="1">
      <alignment horizontal="left" wrapText="1"/>
      <protection hidden="1"/>
    </xf>
    <xf numFmtId="0" fontId="65" fillId="0" borderId="52" xfId="53" applyFont="1" applyBorder="1" applyAlignment="1" applyProtection="1">
      <alignment horizontal="left"/>
      <protection hidden="1"/>
    </xf>
    <xf numFmtId="0" fontId="0" fillId="0" borderId="0" xfId="0" applyAlignment="1">
      <alignment horizontal="left"/>
    </xf>
    <xf numFmtId="0" fontId="27" fillId="20" borderId="11" xfId="53" applyFont="1" applyFill="1" applyBorder="1" applyAlignment="1" applyProtection="1">
      <alignment horizontal="center" vertical="center"/>
      <protection hidden="1"/>
    </xf>
    <xf numFmtId="0" fontId="27" fillId="20" borderId="11" xfId="53" applyFont="1" applyFill="1" applyBorder="1" applyAlignment="1" applyProtection="1">
      <alignment horizontal="center" vertical="center" wrapText="1"/>
      <protection hidden="1"/>
    </xf>
    <xf numFmtId="0" fontId="27" fillId="20" borderId="10" xfId="53" applyFont="1" applyFill="1" applyBorder="1" applyAlignment="1" applyProtection="1">
      <alignment horizontal="center" vertical="center" wrapText="1"/>
      <protection hidden="1"/>
    </xf>
    <xf numFmtId="0" fontId="27" fillId="20" borderId="27" xfId="53" applyFont="1" applyFill="1" applyBorder="1" applyAlignment="1" applyProtection="1">
      <alignment horizontal="center" vertical="center" wrapText="1"/>
      <protection hidden="1"/>
    </xf>
    <xf numFmtId="0" fontId="23" fillId="20" borderId="30" xfId="53" applyFont="1" applyFill="1" applyBorder="1" applyAlignment="1" applyProtection="1">
      <alignment horizontal="center" vertical="center" wrapText="1"/>
      <protection hidden="1"/>
    </xf>
    <xf numFmtId="0" fontId="23" fillId="20" borderId="29" xfId="53" applyFont="1" applyFill="1" applyBorder="1" applyAlignment="1" applyProtection="1">
      <alignment horizontal="center" vertical="center" wrapText="1"/>
      <protection hidden="1"/>
    </xf>
    <xf numFmtId="0" fontId="27" fillId="20" borderId="80" xfId="53" applyFont="1" applyFill="1" applyBorder="1" applyAlignment="1" applyProtection="1">
      <alignment horizontal="center"/>
      <protection hidden="1"/>
    </xf>
    <xf numFmtId="0" fontId="27" fillId="20" borderId="28" xfId="53" applyFont="1" applyFill="1" applyBorder="1" applyAlignment="1" applyProtection="1">
      <alignment horizontal="center"/>
      <protection hidden="1"/>
    </xf>
    <xf numFmtId="0" fontId="27" fillId="20" borderId="11" xfId="53" applyFont="1" applyFill="1" applyBorder="1" applyAlignment="1" applyProtection="1">
      <alignment horizontal="center" vertical="top" wrapText="1"/>
      <protection hidden="1"/>
    </xf>
    <xf numFmtId="0" fontId="55" fillId="20" borderId="11" xfId="53" applyFont="1" applyFill="1" applyBorder="1" applyAlignment="1" applyProtection="1">
      <alignment/>
      <protection hidden="1"/>
    </xf>
    <xf numFmtId="0" fontId="27" fillId="20" borderId="27" xfId="53" applyFont="1" applyFill="1" applyBorder="1" applyAlignment="1" applyProtection="1">
      <alignment horizontal="center" vertical="top" wrapText="1"/>
      <protection hidden="1"/>
    </xf>
    <xf numFmtId="0" fontId="23" fillId="20" borderId="30" xfId="53" applyFont="1" applyFill="1" applyBorder="1" applyAlignment="1" applyProtection="1">
      <alignment horizontal="center"/>
      <protection hidden="1"/>
    </xf>
    <xf numFmtId="0" fontId="23" fillId="20" borderId="29" xfId="53" applyFont="1" applyFill="1" applyBorder="1" applyAlignment="1" applyProtection="1">
      <alignment horizontal="center"/>
      <protection hidden="1"/>
    </xf>
    <xf numFmtId="0" fontId="41" fillId="20" borderId="11" xfId="53" applyFont="1" applyFill="1" applyBorder="1" applyAlignment="1" applyProtection="1">
      <alignment horizontal="center" vertical="center" wrapText="1"/>
      <protection hidden="1"/>
    </xf>
    <xf numFmtId="0" fontId="27" fillId="20" borderId="12" xfId="53" applyFont="1" applyFill="1" applyBorder="1" applyAlignment="1" applyProtection="1">
      <alignment horizontal="center" vertical="center" wrapText="1"/>
      <protection hidden="1"/>
    </xf>
    <xf numFmtId="0" fontId="27" fillId="20" borderId="18" xfId="53" applyFont="1" applyFill="1" applyBorder="1" applyAlignment="1" applyProtection="1">
      <alignment horizontal="center" vertical="center" wrapText="1"/>
      <protection hidden="1"/>
    </xf>
    <xf numFmtId="43" fontId="41" fillId="0" borderId="18" xfId="53" applyNumberFormat="1" applyFont="1" applyBorder="1" applyAlignment="1" applyProtection="1">
      <alignment horizontal="left" vertical="top" wrapText="1"/>
      <protection/>
    </xf>
    <xf numFmtId="43" fontId="41" fillId="0" borderId="12" xfId="53" applyNumberFormat="1" applyFont="1" applyBorder="1" applyAlignment="1" applyProtection="1">
      <alignment horizontal="left" vertical="top" wrapText="1"/>
      <protection/>
    </xf>
    <xf numFmtId="43" fontId="41" fillId="0" borderId="19" xfId="53" applyNumberFormat="1" applyFont="1" applyBorder="1" applyAlignment="1" applyProtection="1">
      <alignment horizontal="left" vertical="top" wrapText="1"/>
      <protection/>
    </xf>
    <xf numFmtId="0" fontId="27" fillId="0" borderId="18" xfId="53" applyFont="1" applyBorder="1" applyAlignment="1" applyProtection="1">
      <alignment horizontal="center" vertical="center"/>
      <protection hidden="1"/>
    </xf>
    <xf numFmtId="0" fontId="27" fillId="0" borderId="12" xfId="53" applyFont="1" applyBorder="1" applyAlignment="1" applyProtection="1">
      <alignment horizontal="center" vertical="center"/>
      <protection hidden="1"/>
    </xf>
    <xf numFmtId="0" fontId="27" fillId="0" borderId="19" xfId="53" applyFont="1" applyBorder="1" applyAlignment="1" applyProtection="1">
      <alignment horizontal="center" vertical="center"/>
      <protection hidden="1"/>
    </xf>
    <xf numFmtId="43" fontId="41" fillId="0" borderId="35" xfId="53" applyNumberFormat="1" applyFont="1" applyBorder="1" applyAlignment="1" applyProtection="1">
      <alignment horizontal="left" vertical="top" wrapText="1"/>
      <protection/>
    </xf>
    <xf numFmtId="0" fontId="55" fillId="20" borderId="11" xfId="53" applyFont="1" applyFill="1" applyBorder="1" applyAlignment="1" applyProtection="1">
      <alignment horizontal="center" vertical="center" wrapText="1"/>
      <protection hidden="1"/>
    </xf>
    <xf numFmtId="0" fontId="27" fillId="0" borderId="35" xfId="53" applyFont="1" applyBorder="1" applyAlignment="1" applyProtection="1">
      <alignment horizontal="center" vertical="center"/>
      <protection hidden="1"/>
    </xf>
    <xf numFmtId="0" fontId="27" fillId="20" borderId="82" xfId="53" applyFont="1" applyFill="1" applyBorder="1" applyAlignment="1" applyProtection="1">
      <alignment horizontal="center"/>
      <protection hidden="1"/>
    </xf>
    <xf numFmtId="0" fontId="27" fillId="20" borderId="83" xfId="53" applyFont="1" applyFill="1" applyBorder="1" applyAlignment="1" applyProtection="1">
      <alignment horizontal="center"/>
      <protection hidden="1"/>
    </xf>
    <xf numFmtId="0" fontId="27" fillId="20" borderId="78" xfId="53" applyFont="1" applyFill="1" applyBorder="1" applyAlignment="1" applyProtection="1">
      <alignment horizontal="center"/>
      <protection hidden="1"/>
    </xf>
    <xf numFmtId="41" fontId="30" fillId="22" borderId="11" xfId="53" applyNumberFormat="1" applyFont="1" applyFill="1" applyBorder="1" applyAlignment="1" applyProtection="1">
      <alignment horizontal="left" wrapText="1"/>
      <protection locked="0"/>
    </xf>
    <xf numFmtId="0" fontId="0" fillId="0" borderId="11" xfId="0" applyBorder="1" applyAlignment="1" applyProtection="1">
      <alignment wrapText="1"/>
      <protection locked="0"/>
    </xf>
    <xf numFmtId="0" fontId="0" fillId="0" borderId="11" xfId="0" applyBorder="1" applyAlignment="1">
      <alignment wrapText="1"/>
    </xf>
    <xf numFmtId="41" fontId="27" fillId="20" borderId="11" xfId="53" applyNumberFormat="1" applyFont="1" applyFill="1" applyBorder="1" applyAlignment="1" applyProtection="1">
      <alignment horizontal="center" wrapText="1"/>
      <protection hidden="1"/>
    </xf>
    <xf numFmtId="0" fontId="68" fillId="22" borderId="10" xfId="0" applyNumberFormat="1" applyFont="1" applyFill="1" applyBorder="1" applyAlignment="1">
      <alignment horizontal="left" vertical="center" wrapText="1"/>
    </xf>
    <xf numFmtId="0" fontId="68" fillId="22" borderId="12" xfId="0" applyNumberFormat="1" applyFont="1" applyFill="1" applyBorder="1" applyAlignment="1">
      <alignment horizontal="left" vertical="center" wrapText="1"/>
    </xf>
    <xf numFmtId="0" fontId="68" fillId="22" borderId="18" xfId="0" applyNumberFormat="1" applyFont="1" applyFill="1" applyBorder="1" applyAlignment="1">
      <alignment horizontal="left" vertical="center" wrapText="1"/>
    </xf>
    <xf numFmtId="0" fontId="68" fillId="22" borderId="11" xfId="0" applyNumberFormat="1" applyFont="1" applyFill="1" applyBorder="1" applyAlignment="1">
      <alignment horizontal="left" vertical="center" wrapText="1"/>
    </xf>
    <xf numFmtId="0" fontId="68" fillId="0" borderId="10" xfId="0" applyFont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center" wrapText="1"/>
    </xf>
    <xf numFmtId="0" fontId="68" fillId="0" borderId="18" xfId="0" applyFont="1" applyBorder="1" applyAlignment="1">
      <alignment horizontal="center" vertical="center" wrapText="1"/>
    </xf>
    <xf numFmtId="0" fontId="68" fillId="0" borderId="11" xfId="0" applyFont="1" applyBorder="1" applyAlignment="1">
      <alignment horizontal="center" vertical="center" wrapText="1"/>
    </xf>
    <xf numFmtId="0" fontId="53" fillId="22" borderId="0" xfId="42" applyFont="1" applyFill="1" applyAlignment="1" applyProtection="1">
      <alignment horizontal="center" vertical="center"/>
      <protection hidden="1"/>
    </xf>
    <xf numFmtId="0" fontId="72" fillId="20" borderId="10" xfId="0" applyFont="1" applyFill="1" applyBorder="1" applyAlignment="1">
      <alignment horizontal="center" vertical="center" wrapText="1"/>
    </xf>
    <xf numFmtId="0" fontId="72" fillId="20" borderId="18" xfId="0" applyFont="1" applyFill="1" applyBorder="1" applyAlignment="1">
      <alignment horizontal="center" vertical="center" wrapText="1"/>
    </xf>
    <xf numFmtId="0" fontId="72" fillId="20" borderId="45" xfId="0" applyFont="1" applyFill="1" applyBorder="1" applyAlignment="1">
      <alignment horizontal="center" vertical="center" wrapText="1"/>
    </xf>
    <xf numFmtId="0" fontId="72" fillId="20" borderId="16" xfId="0" applyFont="1" applyFill="1" applyBorder="1" applyAlignment="1">
      <alignment horizontal="center" vertical="center" wrapText="1"/>
    </xf>
    <xf numFmtId="0" fontId="55" fillId="20" borderId="18" xfId="53" applyFont="1" applyFill="1" applyBorder="1" applyAlignment="1" applyProtection="1">
      <alignment horizontal="center" vertical="center" wrapText="1"/>
      <protection hidden="1"/>
    </xf>
    <xf numFmtId="0" fontId="23" fillId="20" borderId="11" xfId="53" applyFont="1" applyFill="1" applyBorder="1" applyAlignment="1" applyProtection="1">
      <alignment horizontal="center" vertical="center" wrapText="1"/>
      <protection hidden="1"/>
    </xf>
    <xf numFmtId="0" fontId="27" fillId="0" borderId="27" xfId="53" applyFont="1" applyBorder="1" applyAlignment="1" applyProtection="1">
      <alignment horizontal="center" vertical="top" wrapText="1"/>
      <protection hidden="1"/>
    </xf>
    <xf numFmtId="0" fontId="27" fillId="0" borderId="30" xfId="53" applyFont="1" applyBorder="1" applyAlignment="1" applyProtection="1">
      <alignment horizontal="center" vertical="top" wrapText="1"/>
      <protection hidden="1"/>
    </xf>
    <xf numFmtId="0" fontId="63" fillId="20" borderId="10" xfId="53" applyFont="1" applyFill="1" applyBorder="1" applyAlignment="1" applyProtection="1">
      <alignment horizontal="center" vertical="center" wrapText="1"/>
      <protection hidden="1"/>
    </xf>
    <xf numFmtId="0" fontId="63" fillId="20" borderId="18" xfId="53" applyFont="1" applyFill="1" applyBorder="1" applyAlignment="1" applyProtection="1">
      <alignment horizontal="center" vertical="center" wrapText="1"/>
      <protection hidden="1"/>
    </xf>
    <xf numFmtId="0" fontId="30" fillId="22" borderId="80" xfId="53" applyFont="1" applyFill="1" applyBorder="1" applyAlignment="1" applyProtection="1">
      <alignment horizontal="left" vertical="top" wrapText="1"/>
      <protection locked="0"/>
    </xf>
    <xf numFmtId="0" fontId="30" fillId="22" borderId="28" xfId="53" applyFont="1" applyFill="1" applyBorder="1" applyAlignment="1" applyProtection="1">
      <alignment horizontal="left" vertical="top" wrapText="1"/>
      <protection locked="0"/>
    </xf>
    <xf numFmtId="0" fontId="63" fillId="20" borderId="27" xfId="53" applyFont="1" applyFill="1" applyBorder="1" applyAlignment="1" applyProtection="1">
      <alignment horizontal="center" vertical="center" wrapText="1"/>
      <protection hidden="1"/>
    </xf>
    <xf numFmtId="0" fontId="63" fillId="20" borderId="30" xfId="53" applyFont="1" applyFill="1" applyBorder="1" applyAlignment="1" applyProtection="1">
      <alignment horizontal="center" vertical="center" wrapText="1"/>
      <protection hidden="1"/>
    </xf>
    <xf numFmtId="0" fontId="63" fillId="20" borderId="29" xfId="53" applyFont="1" applyFill="1" applyBorder="1" applyAlignment="1" applyProtection="1">
      <alignment horizontal="center" vertical="center" wrapText="1"/>
      <protection hidden="1"/>
    </xf>
    <xf numFmtId="0" fontId="57" fillId="0" borderId="10" xfId="53" applyFont="1" applyBorder="1" applyAlignment="1" applyProtection="1">
      <alignment horizontal="right" vertical="top" wrapText="1"/>
      <protection hidden="1"/>
    </xf>
    <xf numFmtId="0" fontId="0" fillId="0" borderId="18" xfId="0" applyBorder="1" applyAlignment="1">
      <alignment vertical="top" wrapText="1"/>
    </xf>
    <xf numFmtId="16" fontId="57" fillId="0" borderId="10" xfId="53" applyNumberFormat="1" applyFont="1" applyBorder="1" applyAlignment="1" applyProtection="1">
      <alignment horizontal="right" vertical="top" wrapText="1"/>
      <protection hidden="1"/>
    </xf>
    <xf numFmtId="0" fontId="0" fillId="0" borderId="14" xfId="0" applyBorder="1" applyAlignment="1">
      <alignment vertical="top" wrapText="1"/>
    </xf>
    <xf numFmtId="0" fontId="100" fillId="0" borderId="30" xfId="0" applyFont="1" applyFill="1" applyBorder="1" applyAlignment="1" applyProtection="1">
      <alignment horizontal="center" vertical="center" wrapText="1"/>
      <protection/>
    </xf>
    <xf numFmtId="0" fontId="99" fillId="0" borderId="29" xfId="0" applyFont="1" applyBorder="1" applyAlignment="1">
      <alignment horizontal="center" vertical="center" wrapText="1"/>
    </xf>
    <xf numFmtId="0" fontId="100" fillId="0" borderId="10" xfId="0" applyFont="1" applyFill="1" applyBorder="1" applyAlignment="1" applyProtection="1">
      <alignment horizontal="center" vertical="center" wrapText="1"/>
      <protection/>
    </xf>
    <xf numFmtId="0" fontId="100" fillId="0" borderId="14" xfId="0" applyFont="1" applyFill="1" applyBorder="1" applyAlignment="1" applyProtection="1">
      <alignment horizontal="center" vertical="center" wrapText="1"/>
      <protection/>
    </xf>
    <xf numFmtId="0" fontId="99" fillId="0" borderId="18" xfId="0" applyFont="1" applyFill="1" applyBorder="1" applyAlignment="1" applyProtection="1">
      <alignment horizontal="center" vertical="center" wrapText="1"/>
      <protection/>
    </xf>
    <xf numFmtId="0" fontId="99" fillId="0" borderId="11" xfId="0" applyFont="1" applyFill="1" applyBorder="1" applyAlignment="1" applyProtection="1">
      <alignment horizontal="center" vertical="center" wrapText="1"/>
      <protection/>
    </xf>
    <xf numFmtId="0" fontId="99" fillId="0" borderId="10" xfId="0" applyNumberFormat="1" applyFont="1" applyBorder="1" applyAlignment="1">
      <alignment horizontal="left" vertical="center" wrapText="1"/>
    </xf>
    <xf numFmtId="0" fontId="99" fillId="0" borderId="12" xfId="0" applyNumberFormat="1" applyFont="1" applyBorder="1" applyAlignment="1">
      <alignment horizontal="left" vertical="center" wrapText="1"/>
    </xf>
    <xf numFmtId="0" fontId="99" fillId="0" borderId="18" xfId="0" applyNumberFormat="1" applyFont="1" applyBorder="1" applyAlignment="1">
      <alignment horizontal="left" vertical="center" wrapText="1"/>
    </xf>
    <xf numFmtId="1" fontId="99" fillId="0" borderId="11" xfId="0" applyNumberFormat="1" applyFont="1" applyFill="1" applyBorder="1" applyAlignment="1" applyProtection="1">
      <alignment vertical="center" wrapText="1"/>
      <protection locked="0"/>
    </xf>
    <xf numFmtId="0" fontId="99" fillId="0" borderId="11" xfId="0" applyFont="1" applyFill="1" applyBorder="1" applyAlignment="1" applyProtection="1">
      <alignment vertical="center"/>
      <protection locked="0"/>
    </xf>
    <xf numFmtId="0" fontId="100" fillId="0" borderId="84" xfId="0" applyFont="1" applyFill="1" applyBorder="1" applyAlignment="1" applyProtection="1">
      <alignment horizontal="center" vertical="center"/>
      <protection/>
    </xf>
    <xf numFmtId="0" fontId="99" fillId="0" borderId="85" xfId="0" applyFont="1" applyBorder="1" applyAlignment="1" applyProtection="1">
      <alignment horizontal="center" vertical="center"/>
      <protection/>
    </xf>
    <xf numFmtId="0" fontId="99" fillId="0" borderId="86" xfId="0" applyFont="1" applyBorder="1" applyAlignment="1">
      <alignment horizontal="center" vertical="center"/>
    </xf>
    <xf numFmtId="0" fontId="100" fillId="0" borderId="10" xfId="53" applyFont="1" applyFill="1" applyBorder="1" applyAlignment="1" applyProtection="1">
      <alignment horizontal="center" vertical="center" wrapText="1"/>
      <protection/>
    </xf>
    <xf numFmtId="0" fontId="99" fillId="0" borderId="14" xfId="0" applyFont="1" applyBorder="1" applyAlignment="1" applyProtection="1">
      <alignment horizontal="center" vertical="center" wrapText="1"/>
      <protection/>
    </xf>
    <xf numFmtId="0" fontId="100" fillId="0" borderId="84" xfId="53" applyFont="1" applyFill="1" applyBorder="1" applyAlignment="1" applyProtection="1">
      <alignment horizontal="center" vertical="center" wrapText="1"/>
      <protection/>
    </xf>
    <xf numFmtId="0" fontId="100" fillId="0" borderId="85" xfId="53" applyFont="1" applyFill="1" applyBorder="1" applyAlignment="1" applyProtection="1">
      <alignment horizontal="center" vertical="center" wrapText="1"/>
      <protection/>
    </xf>
    <xf numFmtId="0" fontId="100" fillId="0" borderId="86" xfId="53" applyFont="1" applyFill="1" applyBorder="1" applyAlignment="1" applyProtection="1">
      <alignment horizontal="center" vertical="center" wrapText="1"/>
      <protection/>
    </xf>
    <xf numFmtId="0" fontId="100" fillId="0" borderId="10" xfId="0" applyNumberFormat="1" applyFont="1" applyFill="1" applyBorder="1" applyAlignment="1" applyProtection="1">
      <alignment horizontal="center" vertical="center" wrapText="1"/>
      <protection/>
    </xf>
    <xf numFmtId="0" fontId="100" fillId="0" borderId="14" xfId="0" applyNumberFormat="1" applyFont="1" applyFill="1" applyBorder="1" applyAlignment="1" applyProtection="1">
      <alignment horizontal="center" vertical="center" wrapText="1"/>
      <protection/>
    </xf>
    <xf numFmtId="0" fontId="100" fillId="0" borderId="45" xfId="0" applyFont="1" applyFill="1" applyBorder="1" applyAlignment="1" applyProtection="1">
      <alignment horizontal="center" vertical="center"/>
      <protection/>
    </xf>
    <xf numFmtId="0" fontId="99" fillId="0" borderId="80" xfId="0" applyFont="1" applyBorder="1" applyAlignment="1">
      <alignment horizontal="center" vertical="center"/>
    </xf>
    <xf numFmtId="0" fontId="99" fillId="0" borderId="87" xfId="0" applyFont="1" applyBorder="1" applyAlignment="1" applyProtection="1">
      <alignment horizontal="center" vertical="center"/>
      <protection/>
    </xf>
    <xf numFmtId="0" fontId="99" fillId="0" borderId="88" xfId="0" applyFont="1" applyBorder="1" applyAlignment="1">
      <alignment horizontal="center" vertical="center"/>
    </xf>
    <xf numFmtId="0" fontId="99" fillId="0" borderId="10" xfId="0" applyFont="1" applyFill="1" applyBorder="1" applyAlignment="1" applyProtection="1">
      <alignment horizontal="center" vertical="center" wrapText="1"/>
      <protection/>
    </xf>
    <xf numFmtId="0" fontId="99" fillId="0" borderId="12" xfId="0" applyFont="1" applyFill="1" applyBorder="1" applyAlignment="1" applyProtection="1">
      <alignment horizontal="center" vertical="center" wrapText="1"/>
      <protection/>
    </xf>
    <xf numFmtId="0" fontId="100" fillId="0" borderId="27" xfId="0" applyFont="1" applyFill="1" applyBorder="1" applyAlignment="1" applyProtection="1">
      <alignment horizontal="center" vertical="center" wrapText="1"/>
      <protection/>
    </xf>
    <xf numFmtId="0" fontId="100" fillId="0" borderId="29" xfId="0" applyFont="1" applyFill="1" applyBorder="1" applyAlignment="1" applyProtection="1">
      <alignment horizontal="center" vertical="center" wrapText="1"/>
      <protection/>
    </xf>
    <xf numFmtId="0" fontId="100" fillId="0" borderId="10" xfId="0" applyFont="1" applyBorder="1" applyAlignment="1" applyProtection="1">
      <alignment horizontal="center" vertical="center" wrapText="1"/>
      <protection/>
    </xf>
    <xf numFmtId="0" fontId="100" fillId="0" borderId="14" xfId="0" applyFont="1" applyBorder="1" applyAlignment="1" applyProtection="1">
      <alignment horizontal="center" vertical="center" wrapText="1"/>
      <protection/>
    </xf>
    <xf numFmtId="0" fontId="100" fillId="0" borderId="16" xfId="0" applyFont="1" applyFill="1" applyBorder="1" applyAlignment="1" applyProtection="1">
      <alignment horizontal="center" vertical="center"/>
      <protection/>
    </xf>
    <xf numFmtId="0" fontId="99" fillId="0" borderId="15" xfId="0" applyFont="1" applyBorder="1" applyAlignment="1" applyProtection="1">
      <alignment horizontal="center" vertical="center"/>
      <protection/>
    </xf>
    <xf numFmtId="49" fontId="101" fillId="0" borderId="12" xfId="53" applyNumberFormat="1" applyFont="1" applyFill="1" applyBorder="1" applyAlignment="1" applyProtection="1">
      <alignment horizontal="center" vertical="center" wrapText="1"/>
      <protection/>
    </xf>
    <xf numFmtId="49" fontId="99" fillId="0" borderId="18" xfId="0" applyNumberFormat="1" applyFont="1" applyFill="1" applyBorder="1" applyAlignment="1" applyProtection="1">
      <alignment horizontal="center" vertical="center" wrapText="1"/>
      <protection/>
    </xf>
    <xf numFmtId="0" fontId="99" fillId="0" borderId="14" xfId="0" applyFont="1" applyFill="1" applyBorder="1" applyAlignment="1" applyProtection="1">
      <alignment horizontal="center" vertical="center" wrapText="1"/>
      <protection/>
    </xf>
    <xf numFmtId="0" fontId="100" fillId="0" borderId="27" xfId="53" applyFont="1" applyFill="1" applyBorder="1" applyAlignment="1" applyProtection="1">
      <alignment horizontal="center" vertical="center" wrapText="1"/>
      <protection/>
    </xf>
    <xf numFmtId="0" fontId="100" fillId="0" borderId="30" xfId="53" applyFont="1" applyFill="1" applyBorder="1" applyAlignment="1" applyProtection="1">
      <alignment horizontal="center" vertical="center" wrapText="1"/>
      <protection/>
    </xf>
    <xf numFmtId="0" fontId="100" fillId="0" borderId="29" xfId="53" applyFont="1" applyFill="1" applyBorder="1" applyAlignment="1" applyProtection="1">
      <alignment horizontal="center" vertical="center" wrapText="1"/>
      <protection/>
    </xf>
    <xf numFmtId="0" fontId="99" fillId="0" borderId="10" xfId="53" applyFont="1" applyFill="1" applyBorder="1" applyAlignment="1" applyProtection="1">
      <alignment horizontal="left" vertical="center" wrapText="1"/>
      <protection/>
    </xf>
    <xf numFmtId="0" fontId="99" fillId="0" borderId="18" xfId="0" applyFont="1" applyFill="1" applyBorder="1" applyAlignment="1" applyProtection="1">
      <alignment horizontal="left" vertical="center" wrapText="1"/>
      <protection/>
    </xf>
    <xf numFmtId="0" fontId="100" fillId="0" borderId="0" xfId="0" applyNumberFormat="1" applyFont="1" applyFill="1" applyBorder="1" applyAlignment="1" applyProtection="1">
      <alignment vertical="center"/>
      <protection/>
    </xf>
    <xf numFmtId="0" fontId="100" fillId="0" borderId="13" xfId="0" applyNumberFormat="1" applyFont="1" applyFill="1" applyBorder="1" applyAlignment="1" applyProtection="1">
      <alignment horizontal="center" vertical="center" wrapText="1"/>
      <protection/>
    </xf>
    <xf numFmtId="0" fontId="99" fillId="0" borderId="13" xfId="0" applyFont="1" applyFill="1" applyBorder="1" applyAlignment="1" applyProtection="1">
      <alignment horizontal="center" vertical="center"/>
      <protection/>
    </xf>
    <xf numFmtId="0" fontId="99" fillId="0" borderId="11" xfId="0" applyNumberFormat="1" applyFont="1" applyFill="1" applyBorder="1" applyAlignment="1" applyProtection="1">
      <alignment vertical="center" wrapText="1"/>
      <protection/>
    </xf>
    <xf numFmtId="0" fontId="99" fillId="0" borderId="11" xfId="0" applyFont="1" applyFill="1" applyBorder="1" applyAlignment="1" applyProtection="1">
      <alignment vertical="center"/>
      <protection/>
    </xf>
    <xf numFmtId="0" fontId="99" fillId="0" borderId="18" xfId="0" applyNumberFormat="1" applyFont="1" applyFill="1" applyBorder="1" applyAlignment="1" applyProtection="1">
      <alignment vertical="center" wrapText="1"/>
      <protection/>
    </xf>
    <xf numFmtId="0" fontId="99" fillId="0" borderId="18" xfId="0" applyFont="1" applyFill="1" applyBorder="1" applyAlignment="1" applyProtection="1">
      <alignment vertical="center"/>
      <protection/>
    </xf>
    <xf numFmtId="0" fontId="100" fillId="0" borderId="80" xfId="0" applyNumberFormat="1" applyFont="1" applyFill="1" applyBorder="1" applyAlignment="1" applyProtection="1">
      <alignment horizontal="center" vertical="center" wrapText="1"/>
      <protection/>
    </xf>
    <xf numFmtId="0" fontId="99" fillId="0" borderId="88" xfId="0" applyFont="1" applyBorder="1" applyAlignment="1">
      <alignment horizontal="center" vertical="center" wrapText="1"/>
    </xf>
    <xf numFmtId="0" fontId="99" fillId="0" borderId="18" xfId="0" applyFont="1" applyFill="1" applyBorder="1" applyAlignment="1" applyProtection="1">
      <alignment vertical="center" wrapText="1"/>
      <protection/>
    </xf>
    <xf numFmtId="0" fontId="100" fillId="0" borderId="27" xfId="0" applyNumberFormat="1" applyFont="1" applyFill="1" applyBorder="1" applyAlignment="1" applyProtection="1">
      <alignment horizontal="center" vertical="center" wrapText="1"/>
      <protection/>
    </xf>
    <xf numFmtId="0" fontId="100" fillId="0" borderId="30" xfId="0" applyNumberFormat="1" applyFont="1" applyFill="1" applyBorder="1" applyAlignment="1" applyProtection="1">
      <alignment horizontal="center" vertical="center" wrapText="1"/>
      <protection/>
    </xf>
    <xf numFmtId="0" fontId="100" fillId="0" borderId="29" xfId="0" applyNumberFormat="1" applyFont="1" applyFill="1" applyBorder="1" applyAlignment="1" applyProtection="1">
      <alignment horizontal="center" vertical="center" wrapText="1"/>
      <protection/>
    </xf>
    <xf numFmtId="0" fontId="100" fillId="0" borderId="16" xfId="0" applyNumberFormat="1" applyFont="1" applyFill="1" applyBorder="1" applyAlignment="1" applyProtection="1">
      <alignment horizontal="center" vertical="center" wrapText="1"/>
      <protection/>
    </xf>
    <xf numFmtId="0" fontId="100" fillId="0" borderId="28" xfId="0" applyNumberFormat="1" applyFont="1" applyFill="1" applyBorder="1" applyAlignment="1" applyProtection="1">
      <alignment horizontal="center" vertical="center" wrapText="1"/>
      <protection/>
    </xf>
    <xf numFmtId="0" fontId="100" fillId="0" borderId="45" xfId="0" applyNumberFormat="1" applyFont="1" applyFill="1" applyBorder="1" applyAlignment="1" applyProtection="1">
      <alignment horizontal="center" vertical="center" wrapText="1"/>
      <protection/>
    </xf>
    <xf numFmtId="0" fontId="99" fillId="0" borderId="87" xfId="0" applyFont="1" applyBorder="1" applyAlignment="1">
      <alignment horizontal="center" vertical="center" wrapText="1"/>
    </xf>
    <xf numFmtId="0" fontId="100" fillId="0" borderId="12" xfId="53" applyFont="1" applyFill="1" applyBorder="1" applyAlignment="1" applyProtection="1">
      <alignment horizontal="center" vertical="center" wrapText="1"/>
      <protection/>
    </xf>
    <xf numFmtId="0" fontId="100" fillId="0" borderId="14" xfId="53" applyFont="1" applyFill="1" applyBorder="1" applyAlignment="1" applyProtection="1">
      <alignment horizontal="center" vertical="center" wrapText="1"/>
      <protection/>
    </xf>
    <xf numFmtId="0" fontId="99" fillId="0" borderId="11" xfId="0" applyNumberFormat="1" applyFont="1" applyFill="1" applyBorder="1" applyAlignment="1" applyProtection="1">
      <alignment horizontal="left" vertical="center" wrapText="1"/>
      <protection/>
    </xf>
    <xf numFmtId="0" fontId="99" fillId="0" borderId="11" xfId="0" applyFont="1" applyFill="1" applyBorder="1" applyAlignment="1" applyProtection="1">
      <alignment vertical="center" wrapText="1"/>
      <protection/>
    </xf>
    <xf numFmtId="0" fontId="99" fillId="0" borderId="15" xfId="0" applyFont="1" applyBorder="1" applyAlignment="1" applyProtection="1">
      <alignment horizontal="center" vertical="center" wrapText="1"/>
      <protection/>
    </xf>
    <xf numFmtId="0" fontId="99" fillId="0" borderId="11" xfId="0" applyNumberFormat="1" applyFont="1" applyFill="1" applyBorder="1" applyAlignment="1" applyProtection="1">
      <alignment horizontal="center" vertical="center" wrapText="1"/>
      <protection/>
    </xf>
    <xf numFmtId="41" fontId="99" fillId="0" borderId="11" xfId="0" applyNumberFormat="1" applyFont="1" applyFill="1" applyBorder="1" applyAlignment="1" applyProtection="1">
      <alignment horizontal="left" vertical="center" wrapText="1"/>
      <protection/>
    </xf>
    <xf numFmtId="0" fontId="101" fillId="0" borderId="27" xfId="0" applyNumberFormat="1" applyFont="1" applyFill="1" applyBorder="1" applyAlignment="1" applyProtection="1">
      <alignment horizontal="left" vertical="center" wrapText="1"/>
      <protection/>
    </xf>
    <xf numFmtId="0" fontId="101" fillId="0" borderId="30" xfId="0" applyNumberFormat="1" applyFont="1" applyFill="1" applyBorder="1" applyAlignment="1" applyProtection="1">
      <alignment horizontal="left" vertical="center" wrapText="1"/>
      <protection/>
    </xf>
    <xf numFmtId="0" fontId="100" fillId="0" borderId="16" xfId="53" applyFont="1" applyFill="1" applyBorder="1" applyAlignment="1" applyProtection="1">
      <alignment horizontal="left" vertical="center" wrapText="1" indent="13"/>
      <protection/>
    </xf>
    <xf numFmtId="0" fontId="100" fillId="0" borderId="15" xfId="53" applyFont="1" applyFill="1" applyBorder="1" applyAlignment="1" applyProtection="1">
      <alignment horizontal="left" vertical="center" wrapText="1" indent="13"/>
      <protection/>
    </xf>
    <xf numFmtId="0" fontId="100" fillId="0" borderId="28" xfId="53" applyFont="1" applyFill="1" applyBorder="1" applyAlignment="1" applyProtection="1">
      <alignment horizontal="left" vertical="center" wrapText="1" indent="13"/>
      <protection/>
    </xf>
    <xf numFmtId="0" fontId="99" fillId="0" borderId="27" xfId="0" applyNumberFormat="1" applyFont="1" applyFill="1" applyBorder="1" applyAlignment="1" applyProtection="1">
      <alignment vertical="center" wrapText="1"/>
      <protection/>
    </xf>
    <xf numFmtId="0" fontId="99" fillId="0" borderId="30" xfId="0" applyFont="1" applyFill="1" applyBorder="1" applyAlignment="1" applyProtection="1">
      <alignment vertical="center"/>
      <protection/>
    </xf>
    <xf numFmtId="0" fontId="99" fillId="0" borderId="29" xfId="0" applyFont="1" applyFill="1" applyBorder="1" applyAlignment="1" applyProtection="1">
      <alignment vertical="center"/>
      <protection/>
    </xf>
    <xf numFmtId="0" fontId="99" fillId="0" borderId="27" xfId="53" applyFont="1" applyFill="1" applyBorder="1" applyAlignment="1" applyProtection="1">
      <alignment horizontal="center" vertical="center" wrapText="1"/>
      <protection/>
    </xf>
    <xf numFmtId="0" fontId="99" fillId="0" borderId="30" xfId="53" applyFont="1" applyFill="1" applyBorder="1" applyAlignment="1" applyProtection="1">
      <alignment horizontal="center" vertical="center" wrapText="1"/>
      <protection/>
    </xf>
    <xf numFmtId="0" fontId="99" fillId="0" borderId="29" xfId="53" applyFont="1" applyFill="1" applyBorder="1" applyAlignment="1" applyProtection="1">
      <alignment horizontal="center" vertical="center" wrapText="1"/>
      <protection/>
    </xf>
    <xf numFmtId="0" fontId="100" fillId="0" borderId="11" xfId="0" applyNumberFormat="1" applyFont="1" applyFill="1" applyBorder="1" applyAlignment="1" applyProtection="1">
      <alignment horizontal="center" vertical="center" wrapText="1"/>
      <protection/>
    </xf>
    <xf numFmtId="0" fontId="99" fillId="0" borderId="13" xfId="0" applyFont="1" applyBorder="1" applyAlignment="1" applyProtection="1">
      <alignment vertical="center"/>
      <protection/>
    </xf>
    <xf numFmtId="0" fontId="100" fillId="0" borderId="11" xfId="0" applyFont="1" applyFill="1" applyBorder="1" applyAlignment="1">
      <alignment horizontal="center" vertical="center" wrapText="1"/>
    </xf>
    <xf numFmtId="0" fontId="100" fillId="0" borderId="13" xfId="0" applyFont="1" applyFill="1" applyBorder="1" applyAlignment="1">
      <alignment horizontal="center" vertical="center" wrapText="1"/>
    </xf>
    <xf numFmtId="49" fontId="101" fillId="0" borderId="10" xfId="53" applyNumberFormat="1" applyFont="1" applyFill="1" applyBorder="1" applyAlignment="1" applyProtection="1">
      <alignment horizontal="center" vertical="center" wrapText="1"/>
      <protection/>
    </xf>
    <xf numFmtId="49" fontId="99" fillId="0" borderId="12" xfId="0" applyNumberFormat="1" applyFont="1" applyFill="1" applyBorder="1" applyAlignment="1" applyProtection="1">
      <alignment horizontal="center" vertical="center" wrapText="1"/>
      <protection/>
    </xf>
    <xf numFmtId="0" fontId="100" fillId="0" borderId="45" xfId="53" applyFont="1" applyFill="1" applyBorder="1" applyAlignment="1" applyProtection="1">
      <alignment horizontal="center" vertical="center" wrapText="1"/>
      <protection/>
    </xf>
    <xf numFmtId="0" fontId="100" fillId="0" borderId="89" xfId="53" applyFont="1" applyFill="1" applyBorder="1" applyAlignment="1" applyProtection="1">
      <alignment horizontal="center" vertical="center" wrapText="1"/>
      <protection/>
    </xf>
    <xf numFmtId="0" fontId="100" fillId="0" borderId="80" xfId="53" applyFont="1" applyFill="1" applyBorder="1" applyAlignment="1" applyProtection="1">
      <alignment horizontal="center" vertical="center" wrapText="1"/>
      <protection/>
    </xf>
    <xf numFmtId="0" fontId="100" fillId="0" borderId="52" xfId="53" applyFont="1" applyFill="1" applyBorder="1" applyAlignment="1" applyProtection="1">
      <alignment horizontal="center" vertical="center" wrapText="1"/>
      <protection/>
    </xf>
    <xf numFmtId="0" fontId="100" fillId="0" borderId="0" xfId="53" applyFont="1" applyFill="1" applyBorder="1" applyAlignment="1" applyProtection="1">
      <alignment horizontal="center" vertical="center" wrapText="1"/>
      <protection/>
    </xf>
    <xf numFmtId="0" fontId="100" fillId="0" borderId="17" xfId="53" applyFont="1" applyFill="1" applyBorder="1" applyAlignment="1" applyProtection="1">
      <alignment horizontal="center" vertical="center" wrapText="1"/>
      <protection/>
    </xf>
    <xf numFmtId="0" fontId="100" fillId="0" borderId="87" xfId="53" applyFont="1" applyFill="1" applyBorder="1" applyAlignment="1" applyProtection="1">
      <alignment horizontal="center" vertical="center" wrapText="1"/>
      <protection/>
    </xf>
    <xf numFmtId="0" fontId="100" fillId="0" borderId="26" xfId="53" applyFont="1" applyFill="1" applyBorder="1" applyAlignment="1" applyProtection="1">
      <alignment horizontal="center" vertical="center" wrapText="1"/>
      <protection/>
    </xf>
    <xf numFmtId="0" fontId="100" fillId="0" borderId="88" xfId="53" applyFont="1" applyFill="1" applyBorder="1" applyAlignment="1" applyProtection="1">
      <alignment horizontal="center" vertical="center" wrapText="1"/>
      <protection/>
    </xf>
    <xf numFmtId="0" fontId="99" fillId="0" borderId="14" xfId="0" applyFont="1" applyBorder="1" applyAlignment="1" applyProtection="1">
      <alignment vertical="center"/>
      <protection/>
    </xf>
    <xf numFmtId="0" fontId="99" fillId="0" borderId="15" xfId="0" applyFont="1" applyFill="1" applyBorder="1" applyAlignment="1" applyProtection="1">
      <alignment vertical="center"/>
      <protection/>
    </xf>
    <xf numFmtId="0" fontId="99" fillId="0" borderId="28" xfId="0" applyFont="1" applyFill="1" applyBorder="1" applyAlignment="1" applyProtection="1">
      <alignment vertical="center"/>
      <protection/>
    </xf>
    <xf numFmtId="0" fontId="100" fillId="0" borderId="89" xfId="0" applyNumberFormat="1" applyFont="1" applyFill="1" applyBorder="1" applyAlignment="1" applyProtection="1">
      <alignment horizontal="center" vertical="center" wrapText="1"/>
      <protection/>
    </xf>
    <xf numFmtId="0" fontId="100" fillId="0" borderId="87" xfId="0" applyNumberFormat="1" applyFont="1" applyFill="1" applyBorder="1" applyAlignment="1" applyProtection="1">
      <alignment horizontal="center" vertical="center" wrapText="1"/>
      <protection/>
    </xf>
    <xf numFmtId="0" fontId="100" fillId="0" borderId="26" xfId="0" applyNumberFormat="1" applyFont="1" applyFill="1" applyBorder="1" applyAlignment="1" applyProtection="1">
      <alignment horizontal="center" vertical="center" wrapText="1"/>
      <protection/>
    </xf>
    <xf numFmtId="0" fontId="100" fillId="0" borderId="88" xfId="0" applyNumberFormat="1" applyFont="1" applyFill="1" applyBorder="1" applyAlignment="1" applyProtection="1">
      <alignment horizontal="center" vertical="center" wrapText="1"/>
      <protection/>
    </xf>
    <xf numFmtId="0" fontId="100" fillId="0" borderId="31" xfId="0" applyNumberFormat="1" applyFont="1" applyFill="1" applyBorder="1" applyAlignment="1" applyProtection="1">
      <alignment horizontal="center" vertical="center" wrapText="1"/>
      <protection/>
    </xf>
    <xf numFmtId="0" fontId="100" fillId="0" borderId="33" xfId="0" applyNumberFormat="1" applyFont="1" applyFill="1" applyBorder="1" applyAlignment="1" applyProtection="1">
      <alignment horizontal="center" vertical="center" wrapText="1"/>
      <protection/>
    </xf>
    <xf numFmtId="0" fontId="100" fillId="0" borderId="32" xfId="0" applyNumberFormat="1" applyFont="1" applyFill="1" applyBorder="1" applyAlignment="1" applyProtection="1">
      <alignment horizontal="center" vertical="center" wrapText="1"/>
      <protection/>
    </xf>
    <xf numFmtId="0" fontId="100" fillId="0" borderId="18" xfId="0" applyNumberFormat="1" applyFont="1" applyFill="1" applyBorder="1" applyAlignment="1" applyProtection="1">
      <alignment horizontal="center" vertical="center" wrapText="1"/>
      <protection/>
    </xf>
    <xf numFmtId="0" fontId="99" fillId="0" borderId="18" xfId="0" applyNumberFormat="1" applyFont="1" applyFill="1" applyBorder="1" applyAlignment="1" applyProtection="1">
      <alignment horizontal="center" vertical="center" wrapText="1"/>
      <protection/>
    </xf>
    <xf numFmtId="0" fontId="99" fillId="0" borderId="18" xfId="0" applyNumberFormat="1" applyFont="1" applyFill="1" applyBorder="1" applyAlignment="1" applyProtection="1">
      <alignment horizontal="left" vertical="center" wrapText="1"/>
      <protection/>
    </xf>
    <xf numFmtId="0" fontId="102" fillId="0" borderId="84" xfId="0" applyFont="1" applyBorder="1" applyAlignment="1">
      <alignment horizontal="left" vertical="center" wrapText="1" indent="14"/>
    </xf>
    <xf numFmtId="0" fontId="102" fillId="0" borderId="86" xfId="0" applyFont="1" applyBorder="1" applyAlignment="1">
      <alignment horizontal="left" vertical="center" wrapText="1" indent="14"/>
    </xf>
    <xf numFmtId="0" fontId="100" fillId="0" borderId="10" xfId="0" applyFont="1" applyFill="1" applyBorder="1" applyAlignment="1">
      <alignment horizontal="center" vertical="center" wrapText="1"/>
    </xf>
    <xf numFmtId="0" fontId="100" fillId="0" borderId="14" xfId="0" applyFont="1" applyFill="1" applyBorder="1" applyAlignment="1">
      <alignment horizontal="center" vertical="center" wrapText="1"/>
    </xf>
    <xf numFmtId="0" fontId="99" fillId="0" borderId="13" xfId="0" applyFont="1" applyBorder="1" applyAlignment="1">
      <alignment horizontal="center" vertical="center" wrapText="1"/>
    </xf>
    <xf numFmtId="0" fontId="100" fillId="0" borderId="15" xfId="0" applyNumberFormat="1" applyFont="1" applyFill="1" applyBorder="1" applyAlignment="1" applyProtection="1">
      <alignment horizontal="center" vertical="center" wrapText="1"/>
      <protection/>
    </xf>
    <xf numFmtId="0" fontId="99" fillId="0" borderId="28" xfId="0" applyFont="1" applyBorder="1" applyAlignment="1" applyProtection="1">
      <alignment horizontal="center" vertical="center" wrapText="1"/>
      <protection/>
    </xf>
    <xf numFmtId="0" fontId="99" fillId="0" borderId="29" xfId="0" applyFont="1" applyBorder="1" applyAlignment="1" applyProtection="1">
      <alignment horizontal="left" vertical="center" wrapText="1"/>
      <protection/>
    </xf>
    <xf numFmtId="0" fontId="100" fillId="0" borderId="11" xfId="53" applyFont="1" applyFill="1" applyBorder="1" applyAlignment="1" applyProtection="1">
      <alignment horizontal="center" vertical="center" wrapText="1"/>
      <protection/>
    </xf>
    <xf numFmtId="0" fontId="100" fillId="0" borderId="13" xfId="53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Расчет Бизнес-плана v.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80"/>
                </a:solidFill>
              </a:rPr>
              <a:t>ДВИЖЕНИЕ ДЕНЕЖНЫХ СРЕДСТВ ПО ПРОЕКТУ, руб.</a:t>
            </a:r>
          </a:p>
        </c:rich>
      </c:tx>
      <c:layout>
        <c:manualLayout>
          <c:xMode val="factor"/>
          <c:yMode val="factor"/>
          <c:x val="-0.06525"/>
          <c:y val="-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21675"/>
          <c:w val="0.9545"/>
          <c:h val="0.79775"/>
        </c:manualLayout>
      </c:layout>
      <c:barChart>
        <c:barDir val="col"/>
        <c:grouping val="clustered"/>
        <c:varyColors val="0"/>
        <c:ser>
          <c:idx val="1"/>
          <c:order val="0"/>
          <c:tx>
            <c:v>ИЗМЕНЕНИЕ В БАЛАНСЕ ДЕНЕЖНЫХ СРЕДСТВ (НАКОПЛЕННЫЙ ДЕНЕЖНЫЙ ПОТОК)</c:v>
          </c:tx>
          <c:spPr>
            <a:pattFill prst="wdUpDiag">
              <a:fgClr>
                <a:srgbClr val="9933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'Приложение 1 (На печать 1)'!$B$8:$N$8</c:f>
              <c:strCache>
                <c:ptCount val="13"/>
                <c:pt idx="0">
                  <c:v>42095</c:v>
                </c:pt>
                <c:pt idx="1">
                  <c:v>42126</c:v>
                </c:pt>
                <c:pt idx="2">
                  <c:v>42157</c:v>
                </c:pt>
                <c:pt idx="3">
                  <c:v>42188</c:v>
                </c:pt>
                <c:pt idx="4">
                  <c:v>42219</c:v>
                </c:pt>
                <c:pt idx="5">
                  <c:v>42250</c:v>
                </c:pt>
                <c:pt idx="6">
                  <c:v>42281</c:v>
                </c:pt>
                <c:pt idx="7">
                  <c:v>42312</c:v>
                </c:pt>
                <c:pt idx="8">
                  <c:v>42343</c:v>
                </c:pt>
                <c:pt idx="9">
                  <c:v>42374</c:v>
                </c:pt>
                <c:pt idx="10">
                  <c:v>42405</c:v>
                </c:pt>
                <c:pt idx="11">
                  <c:v>42436</c:v>
                </c:pt>
                <c:pt idx="12">
                  <c:v>42467</c:v>
                </c:pt>
              </c:strCache>
            </c:strRef>
          </c:cat>
          <c:val>
            <c:numRef>
              <c:f>'Приложение 1 (На печать 1)'!$B$88:$N$88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0"/>
          <c:order val="1"/>
          <c:tx>
            <c:v>ИЗМЕНЕНИЕ В БАЛАНСЕ ДЕНЕЖНЫХ СРЕДСТВ (ДЕНЕЖНЫЙ ПОТОК)</c:v>
          </c:tx>
          <c:spPr>
            <a:solidFill>
              <a:srgbClr val="00B0F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'Приложение 1 (На печать 1)'!$B$8:$N$8</c:f>
              <c:strCache>
                <c:ptCount val="13"/>
                <c:pt idx="0">
                  <c:v>42095</c:v>
                </c:pt>
                <c:pt idx="1">
                  <c:v>42126</c:v>
                </c:pt>
                <c:pt idx="2">
                  <c:v>42157</c:v>
                </c:pt>
                <c:pt idx="3">
                  <c:v>42188</c:v>
                </c:pt>
                <c:pt idx="4">
                  <c:v>42219</c:v>
                </c:pt>
                <c:pt idx="5">
                  <c:v>42250</c:v>
                </c:pt>
                <c:pt idx="6">
                  <c:v>42281</c:v>
                </c:pt>
                <c:pt idx="7">
                  <c:v>42312</c:v>
                </c:pt>
                <c:pt idx="8">
                  <c:v>42343</c:v>
                </c:pt>
                <c:pt idx="9">
                  <c:v>42374</c:v>
                </c:pt>
                <c:pt idx="10">
                  <c:v>42405</c:v>
                </c:pt>
                <c:pt idx="11">
                  <c:v>42436</c:v>
                </c:pt>
                <c:pt idx="12">
                  <c:v>42467</c:v>
                </c:pt>
              </c:strCache>
            </c:strRef>
          </c:cat>
          <c:val>
            <c:numRef>
              <c:f>'Приложение 1 (На печать 1)'!$B$87:$N$87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axId val="65284702"/>
        <c:axId val="50691407"/>
      </c:barChart>
      <c:lineChart>
        <c:grouping val="standard"/>
        <c:varyColors val="0"/>
        <c:ser>
          <c:idx val="2"/>
          <c:order val="2"/>
          <c:tx>
            <c:v>ЧИСТАЯ ПРИБЫЛЬ (УБЫТКИ) НАРАСТАЮЩИМ ИТОГОМ 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'Приложение 1 (На печать 1)'!$B$84:$N$84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53569480"/>
        <c:axId val="12363273"/>
      </c:lineChart>
      <c:catAx>
        <c:axId val="6528470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0691407"/>
        <c:crosses val="autoZero"/>
        <c:auto val="0"/>
        <c:lblOffset val="100"/>
        <c:tickLblSkip val="1"/>
        <c:noMultiLvlLbl val="0"/>
      </c:catAx>
      <c:valAx>
        <c:axId val="506914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dash"/>
          </a:ln>
        </c:spPr>
        <c:crossAx val="65284702"/>
        <c:crossesAt val="1"/>
        <c:crossBetween val="between"/>
        <c:dispUnits/>
      </c:valAx>
      <c:catAx>
        <c:axId val="53569480"/>
        <c:scaling>
          <c:orientation val="minMax"/>
        </c:scaling>
        <c:axPos val="b"/>
        <c:delete val="1"/>
        <c:majorTickMark val="out"/>
        <c:minorTickMark val="none"/>
        <c:tickLblPos val="none"/>
        <c:crossAx val="12363273"/>
        <c:crosses val="autoZero"/>
        <c:auto val="0"/>
        <c:lblOffset val="100"/>
        <c:tickLblSkip val="1"/>
        <c:noMultiLvlLbl val="0"/>
      </c:catAx>
      <c:valAx>
        <c:axId val="12363273"/>
        <c:scaling>
          <c:orientation val="minMax"/>
        </c:scaling>
        <c:axPos val="l"/>
        <c:delete val="1"/>
        <c:majorTickMark val="out"/>
        <c:minorTickMark val="none"/>
        <c:tickLblPos val="none"/>
        <c:crossAx val="5356948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1"/>
          <c:y val="0.108"/>
          <c:w val="0.91925"/>
          <c:h val="0.09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60" b="0" i="0" u="none" baseline="0">
                <a:solidFill>
                  <a:srgbClr val="000000"/>
                </a:solidFill>
              </a:rPr>
              <a:t>СТРУКТУРА ФИНАНСИРОВАНИЯ ПРОЕКТА, %</a:t>
            </a:r>
          </a:p>
        </c:rich>
      </c:tx>
      <c:layout>
        <c:manualLayout>
          <c:xMode val="factor"/>
          <c:yMode val="factor"/>
          <c:x val="-0.08225"/>
          <c:y val="0.00275"/>
        </c:manualLayout>
      </c:layout>
      <c:spPr>
        <a:noFill/>
        <a:ln>
          <a:noFill/>
        </a:ln>
      </c:spPr>
    </c:title>
    <c:view3D>
      <c:rotX val="20"/>
      <c:hPercent val="100"/>
      <c:rotY val="160"/>
      <c:depthPercent val="100"/>
      <c:rAngAx val="1"/>
    </c:view3D>
    <c:plotArea>
      <c:layout>
        <c:manualLayout>
          <c:xMode val="edge"/>
          <c:yMode val="edge"/>
          <c:x val="0.0735"/>
          <c:y val="0.12025"/>
          <c:w val="0.80425"/>
          <c:h val="0.782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23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explosion val="53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explosion val="46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explosion val="72"/>
            <c:spPr>
              <a:solidFill>
                <a:srgbClr val="CCFFFF"/>
              </a:solidFill>
              <a:ln w="12700">
                <a:solidFill>
                  <a:srgbClr val="FFCC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'Приложение 2 (На печать 2)'!$A$7:$A$12</c:f>
              <c:strCache/>
            </c:strRef>
          </c:cat>
          <c:val>
            <c:numRef>
              <c:f>'Приложение 2 (На печать 2)'!$E$7:$E$12</c:f>
              <c:numCache/>
            </c:numRef>
          </c:val>
        </c:ser>
        <c:firstSliceAng val="16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&#1057;&#1099;&#1088;&#1100;&#1077;!B3" /><Relationship Id="rId2" Type="http://schemas.openxmlformats.org/officeDocument/2006/relationships/hyperlink" Target="#&#1057;&#1099;&#1088;&#1100;&#1077;!B33" /><Relationship Id="rId3" Type="http://schemas.openxmlformats.org/officeDocument/2006/relationships/hyperlink" Target="#&#1055;&#1077;&#1088;&#1089;&#1086;&#1085;&#1072;&#1083;!B18" /><Relationship Id="rId4" Type="http://schemas.openxmlformats.org/officeDocument/2006/relationships/hyperlink" Target="#&#1055;&#1086;&#1084;&#1077;&#1097;&#1077;&#1085;&#1080;&#1103;!B10" /><Relationship Id="rId5" Type="http://schemas.openxmlformats.org/officeDocument/2006/relationships/hyperlink" Target="#&#1055;&#1088;&#1086;&#1080;&#1079;&#1074;&#1086;&#1076;&#1089;&#1090;&#1074;&#1086;!B10" /><Relationship Id="rId6" Type="http://schemas.openxmlformats.org/officeDocument/2006/relationships/hyperlink" Target="#&#1055;&#1086;&#1084;&#1077;&#1097;&#1077;&#1085;&#1080;&#1103;!B8" /><Relationship Id="rId7" Type="http://schemas.openxmlformats.org/officeDocument/2006/relationships/hyperlink" Target="#&#1055;&#1088;&#1086;&#1080;&#1079;&#1074;&#1086;&#1076;&#1089;&#1090;&#1074;&#1086;!B7" /><Relationship Id="rId8" Type="http://schemas.openxmlformats.org/officeDocument/2006/relationships/hyperlink" Target="#&#1062;&#1077;&#1085;&#1072;!A1" /><Relationship Id="rId9" Type="http://schemas.openxmlformats.org/officeDocument/2006/relationships/hyperlink" Target="#'&#1055;&#1083;&#1072;&#1085; &#1089;&#1073;&#1099;&#1090;&#1072;'!A1" /><Relationship Id="rId10" Type="http://schemas.openxmlformats.org/officeDocument/2006/relationships/hyperlink" Target="#&#1055;&#1077;&#1088;&#1089;&#1086;&#1085;&#1072;&#1083;!B8" /><Relationship Id="rId11" Type="http://schemas.openxmlformats.org/officeDocument/2006/relationships/hyperlink" Target="#&#1055;&#1086;&#1084;&#1077;&#1097;&#1077;&#1085;&#1080;&#1103;!B12" /><Relationship Id="rId12" Type="http://schemas.openxmlformats.org/officeDocument/2006/relationships/hyperlink" Target="#&#1055;&#1086;&#1084;&#1077;&#1097;&#1077;&#1085;&#1080;&#1103;!B14" /><Relationship Id="rId13" Type="http://schemas.openxmlformats.org/officeDocument/2006/relationships/hyperlink" Target="#&#1040;&#1076;&#1084;&#1080;&#1085;&#1080;&#1089;&#1090;&#1088;&#1072;&#1090;&#1080;&#1074;&#1085;&#1099;&#1077;!B10" /><Relationship Id="rId14" Type="http://schemas.openxmlformats.org/officeDocument/2006/relationships/hyperlink" Target="#&#1040;&#1076;&#1084;&#1080;&#1085;&#1080;&#1089;&#1090;&#1088;&#1072;&#1090;&#1080;&#1074;&#1085;&#1099;&#1077;!B13" /><Relationship Id="rId15" Type="http://schemas.openxmlformats.org/officeDocument/2006/relationships/hyperlink" Target="#&#1040;&#1076;&#1084;&#1080;&#1085;&#1080;&#1089;&#1090;&#1088;&#1072;&#1090;&#1080;&#1074;&#1085;&#1099;&#1077;!B14" /><Relationship Id="rId16" Type="http://schemas.openxmlformats.org/officeDocument/2006/relationships/hyperlink" Target="#&#1040;&#1076;&#1084;&#1080;&#1085;&#1080;&#1089;&#1090;&#1088;&#1072;&#1090;&#1080;&#1074;&#1085;&#1099;&#1077;!B12" /><Relationship Id="rId17" Type="http://schemas.openxmlformats.org/officeDocument/2006/relationships/hyperlink" Target="#&#1040;&#1076;&#1084;&#1080;&#1085;&#1080;&#1089;&#1090;&#1088;&#1072;&#1090;&#1080;&#1074;&#1085;&#1099;&#1077;!B11" /><Relationship Id="rId18" Type="http://schemas.openxmlformats.org/officeDocument/2006/relationships/hyperlink" Target="#&#1056;&#1077;&#1082;&#1083;&#1072;&#1084;&#1072;!B7" /><Relationship Id="rId19" Type="http://schemas.openxmlformats.org/officeDocument/2006/relationships/hyperlink" Target="#&#1056;&#1077;&#1082;&#1083;&#1072;&#1084;&#1072;!B21" /><Relationship Id="rId20" Type="http://schemas.openxmlformats.org/officeDocument/2006/relationships/hyperlink" Target="#&#1056;&#1077;&#1082;&#1083;&#1072;&#1084;&#1072;!B22" /><Relationship Id="rId21" Type="http://schemas.openxmlformats.org/officeDocument/2006/relationships/hyperlink" Target="#&#1054;&#1073;&#1086;&#1088;&#1091;&#1076;&#1086;&#1074;&#1072;&#1085;&#1080;&#1077;!B7" /><Relationship Id="rId22" Type="http://schemas.openxmlformats.org/officeDocument/2006/relationships/hyperlink" Target="#&#1050;&#1072;&#1087;.&#1074;&#1083;&#1086;&#1078;&#1077;&#1085;&#1080;&#1103;!B9" /><Relationship Id="rId23" Type="http://schemas.openxmlformats.org/officeDocument/2006/relationships/hyperlink" Target="#&#1055;&#1086;&#1084;&#1077;&#1097;&#1077;&#1085;&#1080;&#1103;!B9" /><Relationship Id="rId24" Type="http://schemas.openxmlformats.org/officeDocument/2006/relationships/hyperlink" Target="#&#1050;&#1072;&#1087;.&#1074;&#1083;&#1086;&#1078;&#1077;&#1085;&#1080;&#1103;!B1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1085850</xdr:colOff>
      <xdr:row>4</xdr:row>
      <xdr:rowOff>152400</xdr:rowOff>
    </xdr:from>
    <xdr:to>
      <xdr:col>7</xdr:col>
      <xdr:colOff>95250</xdr:colOff>
      <xdr:row>5</xdr:row>
      <xdr:rowOff>304800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753225" y="847725"/>
          <a:ext cx="35242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0" i="0" u="none" baseline="0">
              <a:solidFill>
                <a:srgbClr val="000000"/>
              </a:solidFill>
            </a:rPr>
            <a:t>-</a:t>
          </a:r>
        </a:p>
      </xdr:txBody>
    </xdr:sp>
    <xdr:clientData/>
  </xdr:twoCellAnchor>
  <xdr:twoCellAnchor>
    <xdr:from>
      <xdr:col>2</xdr:col>
      <xdr:colOff>933450</xdr:colOff>
      <xdr:row>2</xdr:row>
      <xdr:rowOff>19050</xdr:rowOff>
    </xdr:from>
    <xdr:to>
      <xdr:col>3</xdr:col>
      <xdr:colOff>1447800</xdr:colOff>
      <xdr:row>5</xdr:row>
      <xdr:rowOff>95250</xdr:rowOff>
    </xdr:to>
    <xdr:sp>
      <xdr:nvSpPr>
        <xdr:cNvPr id="2" name="AutoShape 2"/>
        <xdr:cNvSpPr>
          <a:spLocks/>
        </xdr:cNvSpPr>
      </xdr:nvSpPr>
      <xdr:spPr>
        <a:xfrm>
          <a:off x="1181100" y="323850"/>
          <a:ext cx="1733550" cy="628650"/>
        </a:xfrm>
        <a:prstGeom prst="round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1.1.Выручка от продажи товаров, работ, оказания услуг</a:t>
          </a:r>
        </a:p>
      </xdr:txBody>
    </xdr:sp>
    <xdr:clientData/>
  </xdr:twoCellAnchor>
  <xdr:twoCellAnchor>
    <xdr:from>
      <xdr:col>4</xdr:col>
      <xdr:colOff>295275</xdr:colOff>
      <xdr:row>2</xdr:row>
      <xdr:rowOff>0</xdr:rowOff>
    </xdr:from>
    <xdr:to>
      <xdr:col>5</xdr:col>
      <xdr:colOff>762000</xdr:colOff>
      <xdr:row>5</xdr:row>
      <xdr:rowOff>19050</xdr:rowOff>
    </xdr:to>
    <xdr:sp>
      <xdr:nvSpPr>
        <xdr:cNvPr id="3" name="AutoShape 3"/>
        <xdr:cNvSpPr>
          <a:spLocks/>
        </xdr:cNvSpPr>
      </xdr:nvSpPr>
      <xdr:spPr>
        <a:xfrm>
          <a:off x="3276600" y="304800"/>
          <a:ext cx="1809750" cy="5715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2.1.Собственные средства</a:t>
          </a:r>
        </a:p>
      </xdr:txBody>
    </xdr:sp>
    <xdr:clientData/>
  </xdr:twoCellAnchor>
  <xdr:twoCellAnchor>
    <xdr:from>
      <xdr:col>4</xdr:col>
      <xdr:colOff>295275</xdr:colOff>
      <xdr:row>5</xdr:row>
      <xdr:rowOff>190500</xdr:rowOff>
    </xdr:from>
    <xdr:to>
      <xdr:col>5</xdr:col>
      <xdr:colOff>762000</xdr:colOff>
      <xdr:row>8</xdr:row>
      <xdr:rowOff>133350</xdr:rowOff>
    </xdr:to>
    <xdr:sp>
      <xdr:nvSpPr>
        <xdr:cNvPr id="4" name="AutoShape 4"/>
        <xdr:cNvSpPr>
          <a:spLocks/>
        </xdr:cNvSpPr>
      </xdr:nvSpPr>
      <xdr:spPr>
        <a:xfrm>
          <a:off x="3276600" y="1047750"/>
          <a:ext cx="1809750" cy="6000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2.2.Кредит (ссуда)</a:t>
          </a:r>
        </a:p>
      </xdr:txBody>
    </xdr:sp>
    <xdr:clientData/>
  </xdr:twoCellAnchor>
  <xdr:twoCellAnchor>
    <xdr:from>
      <xdr:col>2</xdr:col>
      <xdr:colOff>914400</xdr:colOff>
      <xdr:row>5</xdr:row>
      <xdr:rowOff>133350</xdr:rowOff>
    </xdr:from>
    <xdr:to>
      <xdr:col>3</xdr:col>
      <xdr:colOff>1447800</xdr:colOff>
      <xdr:row>7</xdr:row>
      <xdr:rowOff>161925</xdr:rowOff>
    </xdr:to>
    <xdr:sp>
      <xdr:nvSpPr>
        <xdr:cNvPr id="5" name="AutoShape 5"/>
        <xdr:cNvSpPr>
          <a:spLocks/>
        </xdr:cNvSpPr>
      </xdr:nvSpPr>
      <xdr:spPr>
        <a:xfrm>
          <a:off x="1162050" y="990600"/>
          <a:ext cx="1752600" cy="5238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1.2.Государственные субсидии МЭР</a:t>
          </a:r>
        </a:p>
      </xdr:txBody>
    </xdr:sp>
    <xdr:clientData/>
  </xdr:twoCellAnchor>
  <xdr:twoCellAnchor>
    <xdr:from>
      <xdr:col>2</xdr:col>
      <xdr:colOff>914400</xdr:colOff>
      <xdr:row>7</xdr:row>
      <xdr:rowOff>161925</xdr:rowOff>
    </xdr:from>
    <xdr:to>
      <xdr:col>3</xdr:col>
      <xdr:colOff>1438275</xdr:colOff>
      <xdr:row>11</xdr:row>
      <xdr:rowOff>0</xdr:rowOff>
    </xdr:to>
    <xdr:sp>
      <xdr:nvSpPr>
        <xdr:cNvPr id="6" name="AutoShape 6"/>
        <xdr:cNvSpPr>
          <a:spLocks/>
        </xdr:cNvSpPr>
      </xdr:nvSpPr>
      <xdr:spPr>
        <a:xfrm>
          <a:off x="1162050" y="1514475"/>
          <a:ext cx="1743075" cy="6286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1.3.Единовременная выплата ГСЗН (включая субсидию на создание рабочего места)</a:t>
          </a:r>
        </a:p>
      </xdr:txBody>
    </xdr:sp>
    <xdr:clientData/>
  </xdr:twoCellAnchor>
  <xdr:twoCellAnchor>
    <xdr:from>
      <xdr:col>1</xdr:col>
      <xdr:colOff>66675</xdr:colOff>
      <xdr:row>15</xdr:row>
      <xdr:rowOff>19050</xdr:rowOff>
    </xdr:from>
    <xdr:to>
      <xdr:col>3</xdr:col>
      <xdr:colOff>295275</xdr:colOff>
      <xdr:row>45</xdr:row>
      <xdr:rowOff>123825</xdr:rowOff>
    </xdr:to>
    <xdr:grpSp>
      <xdr:nvGrpSpPr>
        <xdr:cNvPr id="7" name="Group 7"/>
        <xdr:cNvGrpSpPr>
          <a:grpSpLocks/>
        </xdr:cNvGrpSpPr>
      </xdr:nvGrpSpPr>
      <xdr:grpSpPr>
        <a:xfrm>
          <a:off x="190500" y="3048000"/>
          <a:ext cx="1571625" cy="4943475"/>
          <a:chOff x="7" y="404"/>
          <a:chExt cx="149" cy="566"/>
        </a:xfrm>
        <a:solidFill>
          <a:srgbClr val="FFFFFF"/>
        </a:solidFill>
      </xdr:grpSpPr>
      <xdr:sp>
        <xdr:nvSpPr>
          <xdr:cNvPr id="8" name="AutoShape 8"/>
          <xdr:cNvSpPr>
            <a:spLocks/>
          </xdr:cNvSpPr>
        </xdr:nvSpPr>
        <xdr:spPr>
          <a:xfrm>
            <a:off x="7" y="404"/>
            <a:ext cx="149" cy="566"/>
          </a:xfrm>
          <a:prstGeom prst="roundRect">
            <a:avLst/>
          </a:pr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1.Прямые затраты
</a:t>
            </a:r>
          </a:p>
        </xdr:txBody>
      </xdr:sp>
      <xdr:sp>
        <xdr:nvSpPr>
          <xdr:cNvPr id="9" name="AutoShape 9">
            <a:hlinkClick r:id="rId1"/>
          </xdr:cNvPr>
          <xdr:cNvSpPr>
            <a:spLocks/>
          </xdr:cNvSpPr>
        </xdr:nvSpPr>
        <xdr:spPr>
          <a:xfrm flipV="1">
            <a:off x="12" y="511"/>
            <a:ext cx="141" cy="76"/>
          </a:xfrm>
          <a:prstGeom prst="roundRect">
            <a:avLst/>
          </a:prstGeom>
          <a:solidFill>
            <a:srgbClr val="FFFF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1.1.Сырье, материалы</a:t>
            </a:r>
          </a:p>
        </xdr:txBody>
      </xdr:sp>
      <xdr:sp>
        <xdr:nvSpPr>
          <xdr:cNvPr id="10" name="AutoShape 10">
            <a:hlinkClick r:id="rId2"/>
          </xdr:cNvPr>
          <xdr:cNvSpPr>
            <a:spLocks/>
          </xdr:cNvSpPr>
        </xdr:nvSpPr>
        <xdr:spPr>
          <a:xfrm>
            <a:off x="10" y="645"/>
            <a:ext cx="141" cy="76"/>
          </a:xfrm>
          <a:prstGeom prst="roundRect">
            <a:avLst/>
          </a:prstGeom>
          <a:solidFill>
            <a:srgbClr val="FFFF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1.2.Комплектующие</a:t>
            </a:r>
          </a:p>
        </xdr:txBody>
      </xdr:sp>
      <xdr:sp>
        <xdr:nvSpPr>
          <xdr:cNvPr id="11" name="AutoShape 11">
            <a:hlinkClick r:id="rId3"/>
          </xdr:cNvPr>
          <xdr:cNvSpPr>
            <a:spLocks/>
          </xdr:cNvSpPr>
        </xdr:nvSpPr>
        <xdr:spPr>
          <a:xfrm>
            <a:off x="11" y="784"/>
            <a:ext cx="144" cy="75"/>
          </a:xfrm>
          <a:prstGeom prst="roundRect">
            <a:avLst/>
          </a:prstGeom>
          <a:solidFill>
            <a:srgbClr val="FFFF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1.3.Оплата труда производственного персонала</a:t>
            </a:r>
          </a:p>
        </xdr:txBody>
      </xdr:sp>
    </xdr:grpSp>
    <xdr:clientData/>
  </xdr:twoCellAnchor>
  <xdr:twoCellAnchor>
    <xdr:from>
      <xdr:col>3</xdr:col>
      <xdr:colOff>333375</xdr:colOff>
      <xdr:row>15</xdr:row>
      <xdr:rowOff>9525</xdr:rowOff>
    </xdr:from>
    <xdr:to>
      <xdr:col>4</xdr:col>
      <xdr:colOff>466725</xdr:colOff>
      <xdr:row>46</xdr:row>
      <xdr:rowOff>0</xdr:rowOff>
    </xdr:to>
    <xdr:grpSp>
      <xdr:nvGrpSpPr>
        <xdr:cNvPr id="12" name="Group 12"/>
        <xdr:cNvGrpSpPr>
          <a:grpSpLocks/>
        </xdr:cNvGrpSpPr>
      </xdr:nvGrpSpPr>
      <xdr:grpSpPr>
        <a:xfrm>
          <a:off x="1800225" y="3038475"/>
          <a:ext cx="1647825" cy="4953000"/>
          <a:chOff x="162" y="403"/>
          <a:chExt cx="160" cy="568"/>
        </a:xfrm>
        <a:solidFill>
          <a:srgbClr val="FFFFFF"/>
        </a:solidFill>
      </xdr:grpSpPr>
      <xdr:sp>
        <xdr:nvSpPr>
          <xdr:cNvPr id="13" name="AutoShape 13"/>
          <xdr:cNvSpPr>
            <a:spLocks/>
          </xdr:cNvSpPr>
        </xdr:nvSpPr>
        <xdr:spPr>
          <a:xfrm>
            <a:off x="162" y="403"/>
            <a:ext cx="160" cy="568"/>
          </a:xfrm>
          <a:prstGeom prst="roundRect">
            <a:avLst/>
          </a:pr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2.Производственные затраты</a:t>
            </a:r>
          </a:p>
        </xdr:txBody>
      </xdr:sp>
      <xdr:sp>
        <xdr:nvSpPr>
          <xdr:cNvPr id="14" name="AutoShape 14">
            <a:hlinkClick r:id="rId4"/>
          </xdr:cNvPr>
          <xdr:cNvSpPr>
            <a:spLocks/>
          </xdr:cNvSpPr>
        </xdr:nvSpPr>
        <xdr:spPr>
          <a:xfrm>
            <a:off x="165" y="696"/>
            <a:ext cx="154" cy="76"/>
          </a:xfrm>
          <a:prstGeom prst="roundRect">
            <a:avLst/>
          </a:prstGeom>
          <a:solidFill>
            <a:srgbClr val="FFFF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2.3.Коммунальные платежи по производственным помещениям </a:t>
            </a:r>
          </a:p>
        </xdr:txBody>
      </xdr:sp>
      <xdr:sp>
        <xdr:nvSpPr>
          <xdr:cNvPr id="15" name="AutoShape 15">
            <a:hlinkClick r:id="rId5"/>
          </xdr:cNvPr>
          <xdr:cNvSpPr>
            <a:spLocks/>
          </xdr:cNvSpPr>
        </xdr:nvSpPr>
        <xdr:spPr>
          <a:xfrm>
            <a:off x="165" y="802"/>
            <a:ext cx="154" cy="76"/>
          </a:xfrm>
          <a:prstGeom prst="roundRect">
            <a:avLst/>
          </a:prstGeom>
          <a:solidFill>
            <a:srgbClr val="FFFF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2.4.Транспортные расходы для производства</a:t>
            </a:r>
          </a:p>
        </xdr:txBody>
      </xdr:sp>
      <xdr:sp>
        <xdr:nvSpPr>
          <xdr:cNvPr id="16" name="AutoShape 16">
            <a:hlinkClick r:id="rId6"/>
          </xdr:cNvPr>
          <xdr:cNvSpPr>
            <a:spLocks/>
          </xdr:cNvSpPr>
        </xdr:nvSpPr>
        <xdr:spPr>
          <a:xfrm>
            <a:off x="165" y="595"/>
            <a:ext cx="154" cy="74"/>
          </a:xfrm>
          <a:prstGeom prst="roundRect">
            <a:avLst/>
          </a:prstGeom>
          <a:solidFill>
            <a:srgbClr val="FFFF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2.2.Аренда производственных площадей</a:t>
            </a:r>
          </a:p>
        </xdr:txBody>
      </xdr:sp>
      <xdr:sp>
        <xdr:nvSpPr>
          <xdr:cNvPr id="17" name="AutoShape 17">
            <a:hlinkClick r:id="rId7"/>
          </xdr:cNvPr>
          <xdr:cNvSpPr>
            <a:spLocks/>
          </xdr:cNvSpPr>
        </xdr:nvSpPr>
        <xdr:spPr>
          <a:xfrm>
            <a:off x="165" y="494"/>
            <a:ext cx="154" cy="76"/>
          </a:xfrm>
          <a:prstGeom prst="roundRect">
            <a:avLst/>
          </a:prstGeom>
          <a:solidFill>
            <a:srgbClr val="FFFF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2.1.Обучение производственного персонала</a:t>
            </a:r>
          </a:p>
        </xdr:txBody>
      </xdr:sp>
    </xdr:grpSp>
    <xdr:clientData/>
  </xdr:twoCellAnchor>
  <xdr:twoCellAnchor>
    <xdr:from>
      <xdr:col>1</xdr:col>
      <xdr:colOff>85725</xdr:colOff>
      <xdr:row>2</xdr:row>
      <xdr:rowOff>19050</xdr:rowOff>
    </xdr:from>
    <xdr:to>
      <xdr:col>2</xdr:col>
      <xdr:colOff>685800</xdr:colOff>
      <xdr:row>3</xdr:row>
      <xdr:rowOff>114300</xdr:rowOff>
    </xdr:to>
    <xdr:sp>
      <xdr:nvSpPr>
        <xdr:cNvPr id="18" name="AutoShape 18">
          <a:hlinkClick r:id="rId8"/>
        </xdr:cNvPr>
        <xdr:cNvSpPr>
          <a:spLocks/>
        </xdr:cNvSpPr>
      </xdr:nvSpPr>
      <xdr:spPr>
        <a:xfrm>
          <a:off x="209550" y="323850"/>
          <a:ext cx="723900" cy="295275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1.1.Цена</a:t>
          </a:r>
        </a:p>
      </xdr:txBody>
    </xdr:sp>
    <xdr:clientData/>
  </xdr:twoCellAnchor>
  <xdr:twoCellAnchor>
    <xdr:from>
      <xdr:col>1</xdr:col>
      <xdr:colOff>76200</xdr:colOff>
      <xdr:row>3</xdr:row>
      <xdr:rowOff>142875</xdr:rowOff>
    </xdr:from>
    <xdr:to>
      <xdr:col>2</xdr:col>
      <xdr:colOff>695325</xdr:colOff>
      <xdr:row>5</xdr:row>
      <xdr:rowOff>95250</xdr:rowOff>
    </xdr:to>
    <xdr:sp>
      <xdr:nvSpPr>
        <xdr:cNvPr id="19" name="AutoShape 19">
          <a:hlinkClick r:id="rId9"/>
        </xdr:cNvPr>
        <xdr:cNvSpPr>
          <a:spLocks/>
        </xdr:cNvSpPr>
      </xdr:nvSpPr>
      <xdr:spPr>
        <a:xfrm>
          <a:off x="200025" y="647700"/>
          <a:ext cx="742950" cy="304800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1.1.План сбыта</a:t>
          </a:r>
        </a:p>
      </xdr:txBody>
    </xdr:sp>
    <xdr:clientData/>
  </xdr:twoCellAnchor>
  <xdr:twoCellAnchor>
    <xdr:from>
      <xdr:col>7</xdr:col>
      <xdr:colOff>104775</xdr:colOff>
      <xdr:row>7</xdr:row>
      <xdr:rowOff>161925</xdr:rowOff>
    </xdr:from>
    <xdr:to>
      <xdr:col>8</xdr:col>
      <xdr:colOff>47625</xdr:colOff>
      <xdr:row>10</xdr:row>
      <xdr:rowOff>66675</xdr:rowOff>
    </xdr:to>
    <xdr:sp>
      <xdr:nvSpPr>
        <xdr:cNvPr id="20" name="AutoShape 20"/>
        <xdr:cNvSpPr>
          <a:spLocks/>
        </xdr:cNvSpPr>
      </xdr:nvSpPr>
      <xdr:spPr>
        <a:xfrm>
          <a:off x="7115175" y="1514475"/>
          <a:ext cx="1285875" cy="3905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10. Погашение кредита (ссуды)</a:t>
          </a:r>
        </a:p>
      </xdr:txBody>
    </xdr:sp>
    <xdr:clientData/>
  </xdr:twoCellAnchor>
  <xdr:twoCellAnchor>
    <xdr:from>
      <xdr:col>2</xdr:col>
      <xdr:colOff>685800</xdr:colOff>
      <xdr:row>2</xdr:row>
      <xdr:rowOff>190500</xdr:rowOff>
    </xdr:from>
    <xdr:to>
      <xdr:col>2</xdr:col>
      <xdr:colOff>933450</xdr:colOff>
      <xdr:row>3</xdr:row>
      <xdr:rowOff>142875</xdr:rowOff>
    </xdr:to>
    <xdr:sp>
      <xdr:nvSpPr>
        <xdr:cNvPr id="21" name="AutoShape 21"/>
        <xdr:cNvSpPr>
          <a:spLocks/>
        </xdr:cNvSpPr>
      </xdr:nvSpPr>
      <xdr:spPr>
        <a:xfrm>
          <a:off x="933450" y="495300"/>
          <a:ext cx="247650" cy="152400"/>
        </a:xfrm>
        <a:prstGeom prst="bentConnector3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695325</xdr:colOff>
      <xdr:row>3</xdr:row>
      <xdr:rowOff>142875</xdr:rowOff>
    </xdr:from>
    <xdr:to>
      <xdr:col>2</xdr:col>
      <xdr:colOff>933450</xdr:colOff>
      <xdr:row>4</xdr:row>
      <xdr:rowOff>76200</xdr:rowOff>
    </xdr:to>
    <xdr:sp>
      <xdr:nvSpPr>
        <xdr:cNvPr id="22" name="AutoShape 22"/>
        <xdr:cNvSpPr>
          <a:spLocks/>
        </xdr:cNvSpPr>
      </xdr:nvSpPr>
      <xdr:spPr>
        <a:xfrm flipV="1">
          <a:off x="942975" y="647700"/>
          <a:ext cx="238125" cy="123825"/>
        </a:xfrm>
        <a:prstGeom prst="bentConnector3">
          <a:avLst>
            <a:gd name="adj" fmla="val 48000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333375</xdr:colOff>
      <xdr:row>11</xdr:row>
      <xdr:rowOff>180975</xdr:rowOff>
    </xdr:from>
    <xdr:to>
      <xdr:col>11</xdr:col>
      <xdr:colOff>400050</xdr:colOff>
      <xdr:row>12</xdr:row>
      <xdr:rowOff>0</xdr:rowOff>
    </xdr:to>
    <xdr:sp>
      <xdr:nvSpPr>
        <xdr:cNvPr id="23" name="AutoShape 23"/>
        <xdr:cNvSpPr>
          <a:spLocks/>
        </xdr:cNvSpPr>
      </xdr:nvSpPr>
      <xdr:spPr>
        <a:xfrm>
          <a:off x="8858250" y="2324100"/>
          <a:ext cx="1285875" cy="352425"/>
        </a:xfrm>
        <a:prstGeom prst="round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ВАЛОВАЯ ПРИБЫЛЬ (Г)</a:t>
          </a:r>
        </a:p>
      </xdr:txBody>
    </xdr:sp>
    <xdr:clientData/>
  </xdr:twoCellAnchor>
  <xdr:twoCellAnchor>
    <xdr:from>
      <xdr:col>5</xdr:col>
      <xdr:colOff>1123950</xdr:colOff>
      <xdr:row>11</xdr:row>
      <xdr:rowOff>180975</xdr:rowOff>
    </xdr:from>
    <xdr:to>
      <xdr:col>6</xdr:col>
      <xdr:colOff>1057275</xdr:colOff>
      <xdr:row>12</xdr:row>
      <xdr:rowOff>0</xdr:rowOff>
    </xdr:to>
    <xdr:sp>
      <xdr:nvSpPr>
        <xdr:cNvPr id="24" name="AutoShape 24"/>
        <xdr:cNvSpPr>
          <a:spLocks/>
        </xdr:cNvSpPr>
      </xdr:nvSpPr>
      <xdr:spPr>
        <a:xfrm>
          <a:off x="5448300" y="2324100"/>
          <a:ext cx="1276350" cy="352425"/>
        </a:xfrm>
        <a:prstGeom prst="round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ВСЕГО ДОХОДОВ (А)</a:t>
          </a:r>
        </a:p>
      </xdr:txBody>
    </xdr:sp>
    <xdr:clientData/>
  </xdr:twoCellAnchor>
  <xdr:twoCellAnchor>
    <xdr:from>
      <xdr:col>3</xdr:col>
      <xdr:colOff>1447800</xdr:colOff>
      <xdr:row>3</xdr:row>
      <xdr:rowOff>142875</xdr:rowOff>
    </xdr:from>
    <xdr:to>
      <xdr:col>5</xdr:col>
      <xdr:colOff>1133475</xdr:colOff>
      <xdr:row>11</xdr:row>
      <xdr:rowOff>409575</xdr:rowOff>
    </xdr:to>
    <xdr:sp>
      <xdr:nvSpPr>
        <xdr:cNvPr id="25" name="AutoShape 25"/>
        <xdr:cNvSpPr>
          <a:spLocks/>
        </xdr:cNvSpPr>
      </xdr:nvSpPr>
      <xdr:spPr>
        <a:xfrm>
          <a:off x="2914650" y="647700"/>
          <a:ext cx="2543175" cy="1905000"/>
        </a:xfrm>
        <a:prstGeom prst="bentConnector3">
          <a:avLst>
            <a:gd name="adj" fmla="val 7490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1438275</xdr:colOff>
      <xdr:row>8</xdr:row>
      <xdr:rowOff>123825</xdr:rowOff>
    </xdr:from>
    <xdr:to>
      <xdr:col>5</xdr:col>
      <xdr:colOff>1123950</xdr:colOff>
      <xdr:row>11</xdr:row>
      <xdr:rowOff>409575</xdr:rowOff>
    </xdr:to>
    <xdr:sp>
      <xdr:nvSpPr>
        <xdr:cNvPr id="26" name="AutoShape 26"/>
        <xdr:cNvSpPr>
          <a:spLocks/>
        </xdr:cNvSpPr>
      </xdr:nvSpPr>
      <xdr:spPr>
        <a:xfrm>
          <a:off x="2905125" y="1638300"/>
          <a:ext cx="2543175" cy="914400"/>
        </a:xfrm>
        <a:prstGeom prst="bentConnector3">
          <a:avLst>
            <a:gd name="adj" fmla="val 7865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1447800</xdr:colOff>
      <xdr:row>6</xdr:row>
      <xdr:rowOff>66675</xdr:rowOff>
    </xdr:from>
    <xdr:to>
      <xdr:col>5</xdr:col>
      <xdr:colOff>1123950</xdr:colOff>
      <xdr:row>11</xdr:row>
      <xdr:rowOff>409575</xdr:rowOff>
    </xdr:to>
    <xdr:sp>
      <xdr:nvSpPr>
        <xdr:cNvPr id="27" name="AutoShape 27"/>
        <xdr:cNvSpPr>
          <a:spLocks/>
        </xdr:cNvSpPr>
      </xdr:nvSpPr>
      <xdr:spPr>
        <a:xfrm>
          <a:off x="2914650" y="1228725"/>
          <a:ext cx="2533650" cy="1323975"/>
        </a:xfrm>
        <a:prstGeom prst="bentConnector3">
          <a:avLst>
            <a:gd name="adj" fmla="val 7893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1114425</xdr:colOff>
      <xdr:row>8</xdr:row>
      <xdr:rowOff>0</xdr:rowOff>
    </xdr:from>
    <xdr:to>
      <xdr:col>6</xdr:col>
      <xdr:colOff>1057275</xdr:colOff>
      <xdr:row>10</xdr:row>
      <xdr:rowOff>114300</xdr:rowOff>
    </xdr:to>
    <xdr:sp>
      <xdr:nvSpPr>
        <xdr:cNvPr id="28" name="AutoShape 28"/>
        <xdr:cNvSpPr>
          <a:spLocks/>
        </xdr:cNvSpPr>
      </xdr:nvSpPr>
      <xdr:spPr>
        <a:xfrm>
          <a:off x="5438775" y="1514475"/>
          <a:ext cx="1285875" cy="438150"/>
        </a:xfrm>
        <a:prstGeom prst="round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ВСЕГО ИНЫХ ПОСТУПЛЕНИЙ</a:t>
          </a:r>
        </a:p>
      </xdr:txBody>
    </xdr:sp>
    <xdr:clientData/>
  </xdr:twoCellAnchor>
  <xdr:twoCellAnchor>
    <xdr:from>
      <xdr:col>15</xdr:col>
      <xdr:colOff>342900</xdr:colOff>
      <xdr:row>11</xdr:row>
      <xdr:rowOff>114300</xdr:rowOff>
    </xdr:from>
    <xdr:to>
      <xdr:col>17</xdr:col>
      <xdr:colOff>495300</xdr:colOff>
      <xdr:row>12</xdr:row>
      <xdr:rowOff>85725</xdr:rowOff>
    </xdr:to>
    <xdr:sp>
      <xdr:nvSpPr>
        <xdr:cNvPr id="29" name="AutoShape 29"/>
        <xdr:cNvSpPr>
          <a:spLocks/>
        </xdr:cNvSpPr>
      </xdr:nvSpPr>
      <xdr:spPr>
        <a:xfrm>
          <a:off x="12439650" y="2257425"/>
          <a:ext cx="1133475" cy="504825"/>
        </a:xfrm>
        <a:prstGeom prst="roundRect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ЧИСТАЯ ПРИБЫЛЬ</a:t>
          </a:r>
        </a:p>
      </xdr:txBody>
    </xdr:sp>
    <xdr:clientData/>
  </xdr:twoCellAnchor>
  <xdr:twoCellAnchor>
    <xdr:from>
      <xdr:col>7</xdr:col>
      <xdr:colOff>104775</xdr:colOff>
      <xdr:row>11</xdr:row>
      <xdr:rowOff>190500</xdr:rowOff>
    </xdr:from>
    <xdr:to>
      <xdr:col>8</xdr:col>
      <xdr:colOff>47625</xdr:colOff>
      <xdr:row>12</xdr:row>
      <xdr:rowOff>9525</xdr:rowOff>
    </xdr:to>
    <xdr:sp>
      <xdr:nvSpPr>
        <xdr:cNvPr id="30" name="AutoShape 30"/>
        <xdr:cNvSpPr>
          <a:spLocks/>
        </xdr:cNvSpPr>
      </xdr:nvSpPr>
      <xdr:spPr>
        <a:xfrm>
          <a:off x="7115175" y="2333625"/>
          <a:ext cx="1285875" cy="352425"/>
        </a:xfrm>
        <a:prstGeom prst="round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ВСЕГО РАСХОДОВ (Б)</a:t>
          </a:r>
        </a:p>
      </xdr:txBody>
    </xdr:sp>
    <xdr:clientData/>
  </xdr:twoCellAnchor>
  <xdr:twoCellAnchor>
    <xdr:from>
      <xdr:col>4</xdr:col>
      <xdr:colOff>495300</xdr:colOff>
      <xdr:row>15</xdr:row>
      <xdr:rowOff>0</xdr:rowOff>
    </xdr:from>
    <xdr:to>
      <xdr:col>5</xdr:col>
      <xdr:colOff>781050</xdr:colOff>
      <xdr:row>46</xdr:row>
      <xdr:rowOff>0</xdr:rowOff>
    </xdr:to>
    <xdr:grpSp>
      <xdr:nvGrpSpPr>
        <xdr:cNvPr id="31" name="Group 31"/>
        <xdr:cNvGrpSpPr>
          <a:grpSpLocks/>
        </xdr:cNvGrpSpPr>
      </xdr:nvGrpSpPr>
      <xdr:grpSpPr>
        <a:xfrm>
          <a:off x="3476625" y="3028950"/>
          <a:ext cx="1628775" cy="4962525"/>
          <a:chOff x="338" y="402"/>
          <a:chExt cx="160" cy="568"/>
        </a:xfrm>
        <a:solidFill>
          <a:srgbClr val="FFFFFF"/>
        </a:solidFill>
      </xdr:grpSpPr>
      <xdr:sp>
        <xdr:nvSpPr>
          <xdr:cNvPr id="32" name="AutoShape 32"/>
          <xdr:cNvSpPr>
            <a:spLocks/>
          </xdr:cNvSpPr>
        </xdr:nvSpPr>
        <xdr:spPr>
          <a:xfrm>
            <a:off x="338" y="402"/>
            <a:ext cx="160" cy="568"/>
          </a:xfrm>
          <a:prstGeom prst="roundRect">
            <a:avLst/>
          </a:pr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3.Административные затраты</a:t>
            </a:r>
          </a:p>
        </xdr:txBody>
      </xdr:sp>
      <xdr:sp>
        <xdr:nvSpPr>
          <xdr:cNvPr id="33" name="AutoShape 33">
            <a:hlinkClick r:id="rId10"/>
          </xdr:cNvPr>
          <xdr:cNvSpPr>
            <a:spLocks/>
          </xdr:cNvSpPr>
        </xdr:nvSpPr>
        <xdr:spPr>
          <a:xfrm>
            <a:off x="341" y="473"/>
            <a:ext cx="155" cy="57"/>
          </a:xfrm>
          <a:prstGeom prst="roundRect">
            <a:avLst/>
          </a:prstGeom>
          <a:solidFill>
            <a:srgbClr val="FFFF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3.1.Оплата труда административного персонала 
</a:t>
            </a:r>
          </a:p>
        </xdr:txBody>
      </xdr:sp>
      <xdr:sp>
        <xdr:nvSpPr>
          <xdr:cNvPr id="34" name="AutoShape 34">
            <a:hlinkClick r:id="rId11"/>
          </xdr:cNvPr>
          <xdr:cNvSpPr>
            <a:spLocks/>
          </xdr:cNvSpPr>
        </xdr:nvSpPr>
        <xdr:spPr>
          <a:xfrm>
            <a:off x="340" y="533"/>
            <a:ext cx="155" cy="57"/>
          </a:xfrm>
          <a:prstGeom prst="roundRect">
            <a:avLst/>
          </a:prstGeom>
          <a:solidFill>
            <a:srgbClr val="FFFF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3.2.Аренда офисных помещений</a:t>
            </a:r>
          </a:p>
        </xdr:txBody>
      </xdr:sp>
      <xdr:sp>
        <xdr:nvSpPr>
          <xdr:cNvPr id="35" name="AutoShape 35">
            <a:hlinkClick r:id="rId12"/>
          </xdr:cNvPr>
          <xdr:cNvSpPr>
            <a:spLocks/>
          </xdr:cNvSpPr>
        </xdr:nvSpPr>
        <xdr:spPr>
          <a:xfrm>
            <a:off x="340" y="593"/>
            <a:ext cx="155" cy="70"/>
          </a:xfrm>
          <a:prstGeom prst="roundRect">
            <a:avLst/>
          </a:prstGeom>
          <a:solidFill>
            <a:srgbClr val="FFFF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3.3.Коммунальные платежи по офисным помещениям </a:t>
            </a:r>
          </a:p>
        </xdr:txBody>
      </xdr:sp>
      <xdr:sp>
        <xdr:nvSpPr>
          <xdr:cNvPr id="36" name="AutoShape 36">
            <a:hlinkClick r:id="rId13"/>
          </xdr:cNvPr>
          <xdr:cNvSpPr>
            <a:spLocks/>
          </xdr:cNvSpPr>
        </xdr:nvSpPr>
        <xdr:spPr>
          <a:xfrm>
            <a:off x="341" y="667"/>
            <a:ext cx="155" cy="62"/>
          </a:xfrm>
          <a:prstGeom prst="roundRect">
            <a:avLst/>
          </a:prstGeom>
          <a:solidFill>
            <a:srgbClr val="FFFF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3.4.Связь, коммуникации 
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(в т.ч. Интернет)</a:t>
            </a:r>
          </a:p>
        </xdr:txBody>
      </xdr:sp>
      <xdr:sp>
        <xdr:nvSpPr>
          <xdr:cNvPr id="37" name="AutoShape 37">
            <a:hlinkClick r:id="rId14"/>
          </xdr:cNvPr>
          <xdr:cNvSpPr>
            <a:spLocks/>
          </xdr:cNvSpPr>
        </xdr:nvSpPr>
        <xdr:spPr>
          <a:xfrm>
            <a:off x="340" y="838"/>
            <a:ext cx="155" cy="43"/>
          </a:xfrm>
          <a:prstGeom prst="roundRect">
            <a:avLst/>
          </a:prstGeom>
          <a:solidFill>
            <a:srgbClr val="FFFF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3.7.Услуги банка</a:t>
            </a:r>
          </a:p>
        </xdr:txBody>
      </xdr:sp>
      <xdr:sp>
        <xdr:nvSpPr>
          <xdr:cNvPr id="38" name="AutoShape 38">
            <a:hlinkClick r:id="rId15"/>
          </xdr:cNvPr>
          <xdr:cNvSpPr>
            <a:spLocks/>
          </xdr:cNvSpPr>
        </xdr:nvSpPr>
        <xdr:spPr>
          <a:xfrm>
            <a:off x="340" y="889"/>
            <a:ext cx="155" cy="57"/>
          </a:xfrm>
          <a:prstGeom prst="roundRect">
            <a:avLst/>
          </a:prstGeom>
          <a:solidFill>
            <a:srgbClr val="FFFF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3.8.Услуги прочих стронних организаций</a:t>
            </a:r>
          </a:p>
        </xdr:txBody>
      </xdr:sp>
      <xdr:sp>
        <xdr:nvSpPr>
          <xdr:cNvPr id="39" name="AutoShape 40">
            <a:hlinkClick r:id="rId16"/>
          </xdr:cNvPr>
          <xdr:cNvSpPr>
            <a:spLocks/>
          </xdr:cNvSpPr>
        </xdr:nvSpPr>
        <xdr:spPr>
          <a:xfrm>
            <a:off x="340" y="787"/>
            <a:ext cx="155" cy="45"/>
          </a:xfrm>
          <a:prstGeom prst="roundRect">
            <a:avLst/>
          </a:prstGeom>
          <a:solidFill>
            <a:srgbClr val="FFFF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3.6.Услуги бухгалтерии</a:t>
            </a:r>
          </a:p>
        </xdr:txBody>
      </xdr:sp>
      <xdr:sp>
        <xdr:nvSpPr>
          <xdr:cNvPr id="40" name="AutoShape 41">
            <a:hlinkClick r:id="rId17"/>
          </xdr:cNvPr>
          <xdr:cNvSpPr>
            <a:spLocks/>
          </xdr:cNvSpPr>
        </xdr:nvSpPr>
        <xdr:spPr>
          <a:xfrm>
            <a:off x="340" y="735"/>
            <a:ext cx="155" cy="48"/>
          </a:xfrm>
          <a:prstGeom prst="roundRect">
            <a:avLst/>
          </a:prstGeom>
          <a:solidFill>
            <a:srgbClr val="FFFF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3.5.Канцелярские товары</a:t>
            </a:r>
          </a:p>
        </xdr:txBody>
      </xdr:sp>
    </xdr:grpSp>
    <xdr:clientData/>
  </xdr:twoCellAnchor>
  <xdr:twoCellAnchor>
    <xdr:from>
      <xdr:col>5</xdr:col>
      <xdr:colOff>828675</xdr:colOff>
      <xdr:row>15</xdr:row>
      <xdr:rowOff>0</xdr:rowOff>
    </xdr:from>
    <xdr:to>
      <xdr:col>6</xdr:col>
      <xdr:colOff>857250</xdr:colOff>
      <xdr:row>46</xdr:row>
      <xdr:rowOff>0</xdr:rowOff>
    </xdr:to>
    <xdr:grpSp>
      <xdr:nvGrpSpPr>
        <xdr:cNvPr id="41" name="Group 42"/>
        <xdr:cNvGrpSpPr>
          <a:grpSpLocks/>
        </xdr:cNvGrpSpPr>
      </xdr:nvGrpSpPr>
      <xdr:grpSpPr>
        <a:xfrm>
          <a:off x="5153025" y="3028950"/>
          <a:ext cx="1371600" cy="4962525"/>
          <a:chOff x="488" y="402"/>
          <a:chExt cx="140" cy="569"/>
        </a:xfrm>
        <a:solidFill>
          <a:srgbClr val="FFFFFF"/>
        </a:solidFill>
      </xdr:grpSpPr>
      <xdr:sp>
        <xdr:nvSpPr>
          <xdr:cNvPr id="42" name="AutoShape 43"/>
          <xdr:cNvSpPr>
            <a:spLocks/>
          </xdr:cNvSpPr>
        </xdr:nvSpPr>
        <xdr:spPr>
          <a:xfrm>
            <a:off x="488" y="402"/>
            <a:ext cx="140" cy="569"/>
          </a:xfrm>
          <a:prstGeom prst="roundRect">
            <a:avLst/>
          </a:pr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4.Затраты начального этапа</a:t>
            </a:r>
          </a:p>
        </xdr:txBody>
      </xdr:sp>
      <xdr:sp>
        <xdr:nvSpPr>
          <xdr:cNvPr id="43" name="AutoShape 44"/>
          <xdr:cNvSpPr>
            <a:spLocks/>
          </xdr:cNvSpPr>
        </xdr:nvSpPr>
        <xdr:spPr>
          <a:xfrm>
            <a:off x="489" y="493"/>
            <a:ext cx="136" cy="76"/>
          </a:xfrm>
          <a:prstGeom prst="round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4.1.Регистрация Общества или ИПБОЮЛ</a:t>
            </a:r>
          </a:p>
        </xdr:txBody>
      </xdr:sp>
      <xdr:sp>
        <xdr:nvSpPr>
          <xdr:cNvPr id="44" name="AutoShape 45"/>
          <xdr:cNvSpPr>
            <a:spLocks/>
          </xdr:cNvSpPr>
        </xdr:nvSpPr>
        <xdr:spPr>
          <a:xfrm>
            <a:off x="490" y="595"/>
            <a:ext cx="135" cy="73"/>
          </a:xfrm>
          <a:prstGeom prst="round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4.2.Патентование продукции</a:t>
            </a:r>
          </a:p>
        </xdr:txBody>
      </xdr:sp>
      <xdr:sp>
        <xdr:nvSpPr>
          <xdr:cNvPr id="45" name="AutoShape 46"/>
          <xdr:cNvSpPr>
            <a:spLocks/>
          </xdr:cNvSpPr>
        </xdr:nvSpPr>
        <xdr:spPr>
          <a:xfrm>
            <a:off x="489" y="697"/>
            <a:ext cx="135" cy="76"/>
          </a:xfrm>
          <a:prstGeom prst="round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4.3.Сертификация продукции / услуги</a:t>
            </a:r>
          </a:p>
        </xdr:txBody>
      </xdr:sp>
      <xdr:sp>
        <xdr:nvSpPr>
          <xdr:cNvPr id="46" name="AutoShape 47"/>
          <xdr:cNvSpPr>
            <a:spLocks/>
          </xdr:cNvSpPr>
        </xdr:nvSpPr>
        <xdr:spPr>
          <a:xfrm>
            <a:off x="489" y="804"/>
            <a:ext cx="136" cy="76"/>
          </a:xfrm>
          <a:prstGeom prst="round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4.4.Прочие первоначальные затраты</a:t>
            </a:r>
          </a:p>
        </xdr:txBody>
      </xdr:sp>
    </xdr:grpSp>
    <xdr:clientData/>
  </xdr:twoCellAnchor>
  <xdr:twoCellAnchor>
    <xdr:from>
      <xdr:col>6</xdr:col>
      <xdr:colOff>895350</xdr:colOff>
      <xdr:row>15</xdr:row>
      <xdr:rowOff>0</xdr:rowOff>
    </xdr:from>
    <xdr:to>
      <xdr:col>7</xdr:col>
      <xdr:colOff>923925</xdr:colOff>
      <xdr:row>46</xdr:row>
      <xdr:rowOff>0</xdr:rowOff>
    </xdr:to>
    <xdr:grpSp>
      <xdr:nvGrpSpPr>
        <xdr:cNvPr id="47" name="Group 48"/>
        <xdr:cNvGrpSpPr>
          <a:grpSpLocks/>
        </xdr:cNvGrpSpPr>
      </xdr:nvGrpSpPr>
      <xdr:grpSpPr>
        <a:xfrm>
          <a:off x="6562725" y="3028950"/>
          <a:ext cx="1371600" cy="4962525"/>
          <a:chOff x="632" y="402"/>
          <a:chExt cx="134" cy="569"/>
        </a:xfrm>
        <a:solidFill>
          <a:srgbClr val="FFFFFF"/>
        </a:solidFill>
      </xdr:grpSpPr>
      <xdr:sp>
        <xdr:nvSpPr>
          <xdr:cNvPr id="48" name="AutoShape 49"/>
          <xdr:cNvSpPr>
            <a:spLocks/>
          </xdr:cNvSpPr>
        </xdr:nvSpPr>
        <xdr:spPr>
          <a:xfrm>
            <a:off x="632" y="402"/>
            <a:ext cx="134" cy="569"/>
          </a:xfrm>
          <a:prstGeom prst="roundRect">
            <a:avLst/>
          </a:pr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5.Маркетинговые затраты</a:t>
            </a:r>
          </a:p>
        </xdr:txBody>
      </xdr:sp>
      <xdr:sp>
        <xdr:nvSpPr>
          <xdr:cNvPr id="49" name="AutoShape 50">
            <a:hlinkClick r:id="rId18"/>
          </xdr:cNvPr>
          <xdr:cNvSpPr>
            <a:spLocks/>
          </xdr:cNvSpPr>
        </xdr:nvSpPr>
        <xdr:spPr>
          <a:xfrm>
            <a:off x="636" y="511"/>
            <a:ext cx="127" cy="74"/>
          </a:xfrm>
          <a:prstGeom prst="roundRect">
            <a:avLst/>
          </a:prstGeom>
          <a:solidFill>
            <a:srgbClr val="FFFF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5.1.Затраты на рекламу</a:t>
            </a:r>
          </a:p>
        </xdr:txBody>
      </xdr:sp>
      <xdr:sp>
        <xdr:nvSpPr>
          <xdr:cNvPr id="50" name="AutoShape 51">
            <a:hlinkClick r:id="rId19"/>
          </xdr:cNvPr>
          <xdr:cNvSpPr>
            <a:spLocks/>
          </xdr:cNvSpPr>
        </xdr:nvSpPr>
        <xdr:spPr>
          <a:xfrm>
            <a:off x="635" y="646"/>
            <a:ext cx="127" cy="75"/>
          </a:xfrm>
          <a:prstGeom prst="roundRect">
            <a:avLst/>
          </a:prstGeom>
          <a:solidFill>
            <a:srgbClr val="FFFF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5.2.Затраты на продвижение продукции</a:t>
            </a:r>
          </a:p>
        </xdr:txBody>
      </xdr:sp>
      <xdr:sp>
        <xdr:nvSpPr>
          <xdr:cNvPr id="51" name="AutoShape 52">
            <a:hlinkClick r:id="rId20"/>
          </xdr:cNvPr>
          <xdr:cNvSpPr>
            <a:spLocks/>
          </xdr:cNvSpPr>
        </xdr:nvSpPr>
        <xdr:spPr>
          <a:xfrm>
            <a:off x="635" y="783"/>
            <a:ext cx="127" cy="75"/>
          </a:xfrm>
          <a:prstGeom prst="roundRect">
            <a:avLst/>
          </a:prstGeom>
          <a:solidFill>
            <a:srgbClr val="FFFF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5.3.Прочие маркетинговые затраты</a:t>
            </a:r>
          </a:p>
        </xdr:txBody>
      </xdr:sp>
    </xdr:grpSp>
    <xdr:clientData/>
  </xdr:twoCellAnchor>
  <xdr:twoCellAnchor>
    <xdr:from>
      <xdr:col>7</xdr:col>
      <xdr:colOff>971550</xdr:colOff>
      <xdr:row>15</xdr:row>
      <xdr:rowOff>0</xdr:rowOff>
    </xdr:from>
    <xdr:to>
      <xdr:col>10</xdr:col>
      <xdr:colOff>219075</xdr:colOff>
      <xdr:row>46</xdr:row>
      <xdr:rowOff>0</xdr:rowOff>
    </xdr:to>
    <xdr:grpSp>
      <xdr:nvGrpSpPr>
        <xdr:cNvPr id="52" name="Group 53"/>
        <xdr:cNvGrpSpPr>
          <a:grpSpLocks/>
        </xdr:cNvGrpSpPr>
      </xdr:nvGrpSpPr>
      <xdr:grpSpPr>
        <a:xfrm>
          <a:off x="7981950" y="3028950"/>
          <a:ext cx="1371600" cy="4962525"/>
          <a:chOff x="788" y="402"/>
          <a:chExt cx="144" cy="569"/>
        </a:xfrm>
        <a:solidFill>
          <a:srgbClr val="FFFFFF"/>
        </a:solidFill>
      </xdr:grpSpPr>
      <xdr:sp>
        <xdr:nvSpPr>
          <xdr:cNvPr id="53" name="AutoShape 54"/>
          <xdr:cNvSpPr>
            <a:spLocks/>
          </xdr:cNvSpPr>
        </xdr:nvSpPr>
        <xdr:spPr>
          <a:xfrm>
            <a:off x="788" y="402"/>
            <a:ext cx="144" cy="569"/>
          </a:xfrm>
          <a:prstGeom prst="roundRect">
            <a:avLst/>
          </a:pr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6.Налоги, учитываемые в расходах</a:t>
            </a:r>
          </a:p>
        </xdr:txBody>
      </xdr:sp>
      <xdr:sp>
        <xdr:nvSpPr>
          <xdr:cNvPr id="54" name="AutoShape 55"/>
          <xdr:cNvSpPr>
            <a:spLocks/>
          </xdr:cNvSpPr>
        </xdr:nvSpPr>
        <xdr:spPr>
          <a:xfrm>
            <a:off x="792" y="646"/>
            <a:ext cx="136" cy="75"/>
          </a:xfrm>
          <a:prstGeom prst="round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6.2.Отчисления в пенсионный фонд (за ИПБОЮЛ)</a:t>
            </a:r>
          </a:p>
        </xdr:txBody>
      </xdr:sp>
      <xdr:sp>
        <xdr:nvSpPr>
          <xdr:cNvPr id="55" name="AutoShape 56"/>
          <xdr:cNvSpPr>
            <a:spLocks/>
          </xdr:cNvSpPr>
        </xdr:nvSpPr>
        <xdr:spPr>
          <a:xfrm>
            <a:off x="792" y="783"/>
            <a:ext cx="137" cy="75"/>
          </a:xfrm>
          <a:prstGeom prst="round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6.3.Прочие налоги и сборы</a:t>
            </a:r>
          </a:p>
        </xdr:txBody>
      </xdr:sp>
      <xdr:sp>
        <xdr:nvSpPr>
          <xdr:cNvPr id="56" name="AutoShape 57"/>
          <xdr:cNvSpPr>
            <a:spLocks/>
          </xdr:cNvSpPr>
        </xdr:nvSpPr>
        <xdr:spPr>
          <a:xfrm>
            <a:off x="792" y="511"/>
            <a:ext cx="137" cy="74"/>
          </a:xfrm>
          <a:prstGeom prst="round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6.1.Отчисления в пенсионный фонд (за работников)</a:t>
            </a:r>
          </a:p>
        </xdr:txBody>
      </xdr:sp>
    </xdr:grpSp>
    <xdr:clientData/>
  </xdr:twoCellAnchor>
  <xdr:twoCellAnchor>
    <xdr:from>
      <xdr:col>2</xdr:col>
      <xdr:colOff>733425</xdr:colOff>
      <xdr:row>12</xdr:row>
      <xdr:rowOff>9525</xdr:rowOff>
    </xdr:from>
    <xdr:to>
      <xdr:col>7</xdr:col>
      <xdr:colOff>752475</xdr:colOff>
      <xdr:row>15</xdr:row>
      <xdr:rowOff>19050</xdr:rowOff>
    </xdr:to>
    <xdr:sp>
      <xdr:nvSpPr>
        <xdr:cNvPr id="57" name="AutoShape 58"/>
        <xdr:cNvSpPr>
          <a:spLocks/>
        </xdr:cNvSpPr>
      </xdr:nvSpPr>
      <xdr:spPr>
        <a:xfrm rot="16200000">
          <a:off x="981075" y="2686050"/>
          <a:ext cx="6781800" cy="361950"/>
        </a:xfrm>
        <a:prstGeom prst="bentConnector3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1162050</xdr:colOff>
      <xdr:row>12</xdr:row>
      <xdr:rowOff>9525</xdr:rowOff>
    </xdr:from>
    <xdr:to>
      <xdr:col>7</xdr:col>
      <xdr:colOff>752475</xdr:colOff>
      <xdr:row>15</xdr:row>
      <xdr:rowOff>9525</xdr:rowOff>
    </xdr:to>
    <xdr:sp>
      <xdr:nvSpPr>
        <xdr:cNvPr id="58" name="AutoShape 59"/>
        <xdr:cNvSpPr>
          <a:spLocks/>
        </xdr:cNvSpPr>
      </xdr:nvSpPr>
      <xdr:spPr>
        <a:xfrm rot="16200000">
          <a:off x="2628900" y="2686050"/>
          <a:ext cx="5133975" cy="352425"/>
        </a:xfrm>
        <a:prstGeom prst="bentConnector3">
          <a:avLst>
            <a:gd name="adj" fmla="val 49365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1314450</xdr:colOff>
      <xdr:row>12</xdr:row>
      <xdr:rowOff>9525</xdr:rowOff>
    </xdr:from>
    <xdr:to>
      <xdr:col>7</xdr:col>
      <xdr:colOff>752475</xdr:colOff>
      <xdr:row>15</xdr:row>
      <xdr:rowOff>0</xdr:rowOff>
    </xdr:to>
    <xdr:sp>
      <xdr:nvSpPr>
        <xdr:cNvPr id="59" name="AutoShape 60"/>
        <xdr:cNvSpPr>
          <a:spLocks/>
        </xdr:cNvSpPr>
      </xdr:nvSpPr>
      <xdr:spPr>
        <a:xfrm rot="16200000">
          <a:off x="4295775" y="2686050"/>
          <a:ext cx="3467100" cy="342900"/>
        </a:xfrm>
        <a:prstGeom prst="bentConnector3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6</xdr:col>
      <xdr:colOff>171450</xdr:colOff>
      <xdr:row>12</xdr:row>
      <xdr:rowOff>9525</xdr:rowOff>
    </xdr:from>
    <xdr:to>
      <xdr:col>7</xdr:col>
      <xdr:colOff>752475</xdr:colOff>
      <xdr:row>15</xdr:row>
      <xdr:rowOff>0</xdr:rowOff>
    </xdr:to>
    <xdr:sp>
      <xdr:nvSpPr>
        <xdr:cNvPr id="60" name="AutoShape 61"/>
        <xdr:cNvSpPr>
          <a:spLocks/>
        </xdr:cNvSpPr>
      </xdr:nvSpPr>
      <xdr:spPr>
        <a:xfrm rot="16200000">
          <a:off x="5838825" y="2686050"/>
          <a:ext cx="1924050" cy="342900"/>
        </a:xfrm>
        <a:prstGeom prst="bentConnector3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238125</xdr:colOff>
      <xdr:row>12</xdr:row>
      <xdr:rowOff>9525</xdr:rowOff>
    </xdr:from>
    <xdr:to>
      <xdr:col>7</xdr:col>
      <xdr:colOff>752475</xdr:colOff>
      <xdr:row>15</xdr:row>
      <xdr:rowOff>0</xdr:rowOff>
    </xdr:to>
    <xdr:sp>
      <xdr:nvSpPr>
        <xdr:cNvPr id="61" name="AutoShape 62"/>
        <xdr:cNvSpPr>
          <a:spLocks/>
        </xdr:cNvSpPr>
      </xdr:nvSpPr>
      <xdr:spPr>
        <a:xfrm rot="16200000">
          <a:off x="7248525" y="2686050"/>
          <a:ext cx="514350" cy="342900"/>
        </a:xfrm>
        <a:prstGeom prst="bentConnector3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752475</xdr:colOff>
      <xdr:row>12</xdr:row>
      <xdr:rowOff>9525</xdr:rowOff>
    </xdr:from>
    <xdr:to>
      <xdr:col>9</xdr:col>
      <xdr:colOff>142875</xdr:colOff>
      <xdr:row>15</xdr:row>
      <xdr:rowOff>0</xdr:rowOff>
    </xdr:to>
    <xdr:sp>
      <xdr:nvSpPr>
        <xdr:cNvPr id="62" name="AutoShape 63"/>
        <xdr:cNvSpPr>
          <a:spLocks/>
        </xdr:cNvSpPr>
      </xdr:nvSpPr>
      <xdr:spPr>
        <a:xfrm rot="5400000" flipH="1">
          <a:off x="7762875" y="2686050"/>
          <a:ext cx="904875" cy="342900"/>
        </a:xfrm>
        <a:prstGeom prst="bentConnector3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10</xdr:col>
      <xdr:colOff>257175</xdr:colOff>
      <xdr:row>15</xdr:row>
      <xdr:rowOff>9525</xdr:rowOff>
    </xdr:from>
    <xdr:to>
      <xdr:col>12</xdr:col>
      <xdr:colOff>352425</xdr:colOff>
      <xdr:row>45</xdr:row>
      <xdr:rowOff>123825</xdr:rowOff>
    </xdr:to>
    <xdr:grpSp>
      <xdr:nvGrpSpPr>
        <xdr:cNvPr id="63" name="Group 64"/>
        <xdr:cNvGrpSpPr>
          <a:grpSpLocks/>
        </xdr:cNvGrpSpPr>
      </xdr:nvGrpSpPr>
      <xdr:grpSpPr>
        <a:xfrm>
          <a:off x="9391650" y="3038475"/>
          <a:ext cx="1314450" cy="4953000"/>
          <a:chOff x="921" y="403"/>
          <a:chExt cx="116" cy="567"/>
        </a:xfrm>
        <a:solidFill>
          <a:srgbClr val="FFFFFF"/>
        </a:solidFill>
      </xdr:grpSpPr>
      <xdr:sp>
        <xdr:nvSpPr>
          <xdr:cNvPr id="64" name="AutoShape 65"/>
          <xdr:cNvSpPr>
            <a:spLocks/>
          </xdr:cNvSpPr>
        </xdr:nvSpPr>
        <xdr:spPr>
          <a:xfrm>
            <a:off x="921" y="403"/>
            <a:ext cx="116" cy="567"/>
          </a:xfrm>
          <a:prstGeom prst="roundRect">
            <a:avLst/>
          </a:pr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7.Прочие выплаты (%)</a:t>
            </a:r>
          </a:p>
        </xdr:txBody>
      </xdr:sp>
      <xdr:sp>
        <xdr:nvSpPr>
          <xdr:cNvPr id="65" name="AutoShape 66"/>
          <xdr:cNvSpPr>
            <a:spLocks/>
          </xdr:cNvSpPr>
        </xdr:nvSpPr>
        <xdr:spPr>
          <a:xfrm>
            <a:off x="924" y="645"/>
            <a:ext cx="108" cy="76"/>
          </a:xfrm>
          <a:prstGeom prst="round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Выплата % по кредиту (ссуде)</a:t>
            </a:r>
          </a:p>
        </xdr:txBody>
      </xdr:sp>
    </xdr:grpSp>
    <xdr:clientData/>
  </xdr:twoCellAnchor>
  <xdr:twoCellAnchor>
    <xdr:from>
      <xdr:col>7</xdr:col>
      <xdr:colOff>752475</xdr:colOff>
      <xdr:row>12</xdr:row>
      <xdr:rowOff>9525</xdr:rowOff>
    </xdr:from>
    <xdr:to>
      <xdr:col>11</xdr:col>
      <xdr:colOff>304800</xdr:colOff>
      <xdr:row>15</xdr:row>
      <xdr:rowOff>9525</xdr:rowOff>
    </xdr:to>
    <xdr:sp>
      <xdr:nvSpPr>
        <xdr:cNvPr id="66" name="AutoShape 67"/>
        <xdr:cNvSpPr>
          <a:spLocks/>
        </xdr:cNvSpPr>
      </xdr:nvSpPr>
      <xdr:spPr>
        <a:xfrm rot="5400000" flipH="1">
          <a:off x="7762875" y="2686050"/>
          <a:ext cx="2286000" cy="352425"/>
        </a:xfrm>
        <a:prstGeom prst="bentConnector3">
          <a:avLst>
            <a:gd name="adj" fmla="val 49365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12</xdr:col>
      <xdr:colOff>390525</xdr:colOff>
      <xdr:row>15</xdr:row>
      <xdr:rowOff>9525</xdr:rowOff>
    </xdr:from>
    <xdr:to>
      <xdr:col>14</xdr:col>
      <xdr:colOff>523875</xdr:colOff>
      <xdr:row>46</xdr:row>
      <xdr:rowOff>0</xdr:rowOff>
    </xdr:to>
    <xdr:grpSp>
      <xdr:nvGrpSpPr>
        <xdr:cNvPr id="67" name="Group 68"/>
        <xdr:cNvGrpSpPr>
          <a:grpSpLocks/>
        </xdr:cNvGrpSpPr>
      </xdr:nvGrpSpPr>
      <xdr:grpSpPr>
        <a:xfrm>
          <a:off x="10744200" y="3038475"/>
          <a:ext cx="1352550" cy="4953000"/>
          <a:chOff x="1044" y="403"/>
          <a:chExt cx="138" cy="568"/>
        </a:xfrm>
        <a:solidFill>
          <a:srgbClr val="FFFFFF"/>
        </a:solidFill>
      </xdr:grpSpPr>
      <xdr:sp>
        <xdr:nvSpPr>
          <xdr:cNvPr id="68" name="AutoShape 69"/>
          <xdr:cNvSpPr>
            <a:spLocks/>
          </xdr:cNvSpPr>
        </xdr:nvSpPr>
        <xdr:spPr>
          <a:xfrm>
            <a:off x="1044" y="403"/>
            <a:ext cx="138" cy="568"/>
          </a:xfrm>
          <a:prstGeom prst="roundRect">
            <a:avLst/>
          </a:pr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8.Капитальные вложения </a:t>
            </a:r>
          </a:p>
        </xdr:txBody>
      </xdr:sp>
      <xdr:sp>
        <xdr:nvSpPr>
          <xdr:cNvPr id="69" name="AutoShape 70">
            <a:hlinkClick r:id="rId21"/>
          </xdr:cNvPr>
          <xdr:cNvSpPr>
            <a:spLocks/>
          </xdr:cNvSpPr>
        </xdr:nvSpPr>
        <xdr:spPr>
          <a:xfrm>
            <a:off x="1047" y="493"/>
            <a:ext cx="132" cy="76"/>
          </a:xfrm>
          <a:prstGeom prst="roundRect">
            <a:avLst/>
          </a:prstGeom>
          <a:solidFill>
            <a:srgbClr val="FFFF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8.1.Приобретение оборудования</a:t>
            </a:r>
          </a:p>
        </xdr:txBody>
      </xdr:sp>
      <xdr:sp>
        <xdr:nvSpPr>
          <xdr:cNvPr id="70" name="AutoShape 71">
            <a:hlinkClick r:id="rId22"/>
          </xdr:cNvPr>
          <xdr:cNvSpPr>
            <a:spLocks/>
          </xdr:cNvSpPr>
        </xdr:nvSpPr>
        <xdr:spPr>
          <a:xfrm>
            <a:off x="1047" y="595"/>
            <a:ext cx="131" cy="74"/>
          </a:xfrm>
          <a:prstGeom prst="roundRect">
            <a:avLst/>
          </a:prstGeom>
          <a:solidFill>
            <a:srgbClr val="FFFF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8.2.Приобретение транспортных средств</a:t>
            </a:r>
          </a:p>
        </xdr:txBody>
      </xdr:sp>
      <xdr:sp>
        <xdr:nvSpPr>
          <xdr:cNvPr id="71" name="AutoShape 72">
            <a:hlinkClick r:id="rId23"/>
          </xdr:cNvPr>
          <xdr:cNvSpPr>
            <a:spLocks/>
          </xdr:cNvSpPr>
        </xdr:nvSpPr>
        <xdr:spPr>
          <a:xfrm>
            <a:off x="1047" y="697"/>
            <a:ext cx="132" cy="79"/>
          </a:xfrm>
          <a:prstGeom prst="roundRect">
            <a:avLst/>
          </a:prstGeom>
          <a:solidFill>
            <a:srgbClr val="FFFF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8.3.Проведение строительных, ремонтных, монтажных работ</a:t>
            </a:r>
          </a:p>
        </xdr:txBody>
      </xdr:sp>
      <xdr:sp>
        <xdr:nvSpPr>
          <xdr:cNvPr id="72" name="AutoShape 73">
            <a:hlinkClick r:id="rId24"/>
          </xdr:cNvPr>
          <xdr:cNvSpPr>
            <a:spLocks/>
          </xdr:cNvSpPr>
        </xdr:nvSpPr>
        <xdr:spPr>
          <a:xfrm>
            <a:off x="1047" y="804"/>
            <a:ext cx="131" cy="76"/>
          </a:xfrm>
          <a:prstGeom prst="roundRect">
            <a:avLst/>
          </a:prstGeom>
          <a:solidFill>
            <a:srgbClr val="FFFF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8.4.Телефонная линия / Интернет</a:t>
            </a:r>
          </a:p>
        </xdr:txBody>
      </xdr:sp>
    </xdr:grpSp>
    <xdr:clientData/>
  </xdr:twoCellAnchor>
  <xdr:twoCellAnchor>
    <xdr:from>
      <xdr:col>7</xdr:col>
      <xdr:colOff>752475</xdr:colOff>
      <xdr:row>12</xdr:row>
      <xdr:rowOff>9525</xdr:rowOff>
    </xdr:from>
    <xdr:to>
      <xdr:col>13</xdr:col>
      <xdr:colOff>485775</xdr:colOff>
      <xdr:row>15</xdr:row>
      <xdr:rowOff>9525</xdr:rowOff>
    </xdr:to>
    <xdr:sp>
      <xdr:nvSpPr>
        <xdr:cNvPr id="73" name="AutoShape 74"/>
        <xdr:cNvSpPr>
          <a:spLocks/>
        </xdr:cNvSpPr>
      </xdr:nvSpPr>
      <xdr:spPr>
        <a:xfrm rot="5400000" flipH="1">
          <a:off x="7762875" y="2686050"/>
          <a:ext cx="3686175" cy="352425"/>
        </a:xfrm>
        <a:prstGeom prst="bentConnector3">
          <a:avLst>
            <a:gd name="adj" fmla="val 49365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6</xdr:col>
      <xdr:colOff>1085850</xdr:colOff>
      <xdr:row>11</xdr:row>
      <xdr:rowOff>161925</xdr:rowOff>
    </xdr:from>
    <xdr:to>
      <xdr:col>7</xdr:col>
      <xdr:colOff>95250</xdr:colOff>
      <xdr:row>11</xdr:row>
      <xdr:rowOff>533400</xdr:rowOff>
    </xdr:to>
    <xdr:sp>
      <xdr:nvSpPr>
        <xdr:cNvPr id="74" name="Text Box 75"/>
        <xdr:cNvSpPr txBox="1">
          <a:spLocks noChangeArrowheads="1"/>
        </xdr:cNvSpPr>
      </xdr:nvSpPr>
      <xdr:spPr>
        <a:xfrm>
          <a:off x="6753225" y="2305050"/>
          <a:ext cx="352425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0" i="0" u="none" baseline="0">
              <a:solidFill>
                <a:srgbClr val="000000"/>
              </a:solidFill>
            </a:rPr>
            <a:t>-</a:t>
          </a:r>
        </a:p>
      </xdr:txBody>
    </xdr:sp>
    <xdr:clientData/>
  </xdr:twoCellAnchor>
  <xdr:twoCellAnchor>
    <xdr:from>
      <xdr:col>8</xdr:col>
      <xdr:colOff>104775</xdr:colOff>
      <xdr:row>11</xdr:row>
      <xdr:rowOff>200025</xdr:rowOff>
    </xdr:from>
    <xdr:to>
      <xdr:col>9</xdr:col>
      <xdr:colOff>285750</xdr:colOff>
      <xdr:row>11</xdr:row>
      <xdr:rowOff>533400</xdr:rowOff>
    </xdr:to>
    <xdr:sp>
      <xdr:nvSpPr>
        <xdr:cNvPr id="75" name="Text Box 76"/>
        <xdr:cNvSpPr txBox="1">
          <a:spLocks noChangeArrowheads="1"/>
        </xdr:cNvSpPr>
      </xdr:nvSpPr>
      <xdr:spPr>
        <a:xfrm>
          <a:off x="8458200" y="2343150"/>
          <a:ext cx="352425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0" i="0" u="none" baseline="0">
              <a:solidFill>
                <a:srgbClr val="000000"/>
              </a:solidFill>
            </a:rPr>
            <a:t>=</a:t>
          </a:r>
        </a:p>
      </xdr:txBody>
    </xdr:sp>
    <xdr:clientData/>
  </xdr:twoCellAnchor>
  <xdr:twoCellAnchor>
    <xdr:from>
      <xdr:col>5</xdr:col>
      <xdr:colOff>1114425</xdr:colOff>
      <xdr:row>5</xdr:row>
      <xdr:rowOff>19050</xdr:rowOff>
    </xdr:from>
    <xdr:to>
      <xdr:col>6</xdr:col>
      <xdr:colOff>1057275</xdr:colOff>
      <xdr:row>6</xdr:row>
      <xdr:rowOff>47625</xdr:rowOff>
    </xdr:to>
    <xdr:sp>
      <xdr:nvSpPr>
        <xdr:cNvPr id="76" name="AutoShape 77"/>
        <xdr:cNvSpPr>
          <a:spLocks/>
        </xdr:cNvSpPr>
      </xdr:nvSpPr>
      <xdr:spPr>
        <a:xfrm>
          <a:off x="5438775" y="876300"/>
          <a:ext cx="1285875" cy="333375"/>
        </a:xfrm>
        <a:prstGeom prst="round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ВСЕГО ПРИХОД СРЕДСТВ</a:t>
          </a:r>
        </a:p>
      </xdr:txBody>
    </xdr:sp>
    <xdr:clientData/>
  </xdr:twoCellAnchor>
  <xdr:twoCellAnchor>
    <xdr:from>
      <xdr:col>7</xdr:col>
      <xdr:colOff>104775</xdr:colOff>
      <xdr:row>5</xdr:row>
      <xdr:rowOff>19050</xdr:rowOff>
    </xdr:from>
    <xdr:to>
      <xdr:col>8</xdr:col>
      <xdr:colOff>47625</xdr:colOff>
      <xdr:row>6</xdr:row>
      <xdr:rowOff>47625</xdr:rowOff>
    </xdr:to>
    <xdr:sp>
      <xdr:nvSpPr>
        <xdr:cNvPr id="77" name="AutoShape 78"/>
        <xdr:cNvSpPr>
          <a:spLocks/>
        </xdr:cNvSpPr>
      </xdr:nvSpPr>
      <xdr:spPr>
        <a:xfrm>
          <a:off x="7115175" y="876300"/>
          <a:ext cx="1285875" cy="333375"/>
        </a:xfrm>
        <a:prstGeom prst="round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ВСЕГО РАСХОД
</a:t>
          </a:r>
          <a:r>
            <a:rPr lang="en-US" cap="none" sz="1000" b="1" i="0" u="none" baseline="0">
              <a:solidFill>
                <a:srgbClr val="000000"/>
              </a:solidFill>
            </a:rPr>
            <a:t>СРЕДСТВ</a:t>
          </a:r>
        </a:p>
      </xdr:txBody>
    </xdr:sp>
    <xdr:clientData/>
  </xdr:twoCellAnchor>
  <xdr:twoCellAnchor>
    <xdr:from>
      <xdr:col>4</xdr:col>
      <xdr:colOff>304800</xdr:colOff>
      <xdr:row>9</xdr:row>
      <xdr:rowOff>123825</xdr:rowOff>
    </xdr:from>
    <xdr:to>
      <xdr:col>5</xdr:col>
      <xdr:colOff>752475</xdr:colOff>
      <xdr:row>11</xdr:row>
      <xdr:rowOff>47625</xdr:rowOff>
    </xdr:to>
    <xdr:sp>
      <xdr:nvSpPr>
        <xdr:cNvPr id="78" name="AutoShape 79"/>
        <xdr:cNvSpPr>
          <a:spLocks/>
        </xdr:cNvSpPr>
      </xdr:nvSpPr>
      <xdr:spPr>
        <a:xfrm>
          <a:off x="3286125" y="1800225"/>
          <a:ext cx="1790700" cy="3905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2.3.Средства из других источников</a:t>
          </a:r>
        </a:p>
      </xdr:txBody>
    </xdr:sp>
    <xdr:clientData/>
  </xdr:twoCellAnchor>
  <xdr:twoCellAnchor>
    <xdr:from>
      <xdr:col>12</xdr:col>
      <xdr:colOff>219075</xdr:colOff>
      <xdr:row>2</xdr:row>
      <xdr:rowOff>19050</xdr:rowOff>
    </xdr:from>
    <xdr:to>
      <xdr:col>14</xdr:col>
      <xdr:colOff>457200</xdr:colOff>
      <xdr:row>13</xdr:row>
      <xdr:rowOff>152400</xdr:rowOff>
    </xdr:to>
    <xdr:grpSp>
      <xdr:nvGrpSpPr>
        <xdr:cNvPr id="79" name="Group 80"/>
        <xdr:cNvGrpSpPr>
          <a:grpSpLocks/>
        </xdr:cNvGrpSpPr>
      </xdr:nvGrpSpPr>
      <xdr:grpSpPr>
        <a:xfrm>
          <a:off x="10572750" y="323850"/>
          <a:ext cx="1457325" cy="2667000"/>
          <a:chOff x="1097" y="19"/>
          <a:chExt cx="153" cy="337"/>
        </a:xfrm>
        <a:solidFill>
          <a:srgbClr val="FFFFFF"/>
        </a:solidFill>
      </xdr:grpSpPr>
      <xdr:sp>
        <xdr:nvSpPr>
          <xdr:cNvPr id="80" name="AutoShape 81"/>
          <xdr:cNvSpPr>
            <a:spLocks/>
          </xdr:cNvSpPr>
        </xdr:nvSpPr>
        <xdr:spPr>
          <a:xfrm>
            <a:off x="1097" y="19"/>
            <a:ext cx="153" cy="337"/>
          </a:xfrm>
          <a:prstGeom prst="roundRect">
            <a:avLst/>
          </a:pr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9.Налоги, не учитываемые в расходах</a:t>
            </a:r>
          </a:p>
        </xdr:txBody>
      </xdr:sp>
      <xdr:sp>
        <xdr:nvSpPr>
          <xdr:cNvPr id="81" name="AutoShape 82"/>
          <xdr:cNvSpPr>
            <a:spLocks/>
          </xdr:cNvSpPr>
        </xdr:nvSpPr>
        <xdr:spPr>
          <a:xfrm>
            <a:off x="1101" y="289"/>
            <a:ext cx="146" cy="48"/>
          </a:xfrm>
          <a:prstGeom prst="round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9.5. Прочие налоги и сборы</a:t>
            </a:r>
          </a:p>
        </xdr:txBody>
      </xdr:sp>
      <xdr:sp>
        <xdr:nvSpPr>
          <xdr:cNvPr id="82" name="AutoShape 83"/>
          <xdr:cNvSpPr>
            <a:spLocks/>
          </xdr:cNvSpPr>
        </xdr:nvSpPr>
        <xdr:spPr>
          <a:xfrm>
            <a:off x="1101" y="238"/>
            <a:ext cx="146" cy="48"/>
          </a:xfrm>
          <a:prstGeom prst="round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9.4. НДФЛ</a:t>
            </a:r>
          </a:p>
        </xdr:txBody>
      </xdr:sp>
      <xdr:sp>
        <xdr:nvSpPr>
          <xdr:cNvPr id="83" name="AutoShape 84"/>
          <xdr:cNvSpPr>
            <a:spLocks/>
          </xdr:cNvSpPr>
        </xdr:nvSpPr>
        <xdr:spPr>
          <a:xfrm>
            <a:off x="1101" y="188"/>
            <a:ext cx="146" cy="47"/>
          </a:xfrm>
          <a:prstGeom prst="round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9.3. ЕНВД</a:t>
            </a:r>
          </a:p>
        </xdr:txBody>
      </xdr:sp>
      <xdr:sp>
        <xdr:nvSpPr>
          <xdr:cNvPr id="84" name="AutoShape 85"/>
          <xdr:cNvSpPr>
            <a:spLocks/>
          </xdr:cNvSpPr>
        </xdr:nvSpPr>
        <xdr:spPr>
          <a:xfrm>
            <a:off x="1101" y="136"/>
            <a:ext cx="146" cy="48"/>
          </a:xfrm>
          <a:prstGeom prst="round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9.2. Единый налог (УСНО), 15%</a:t>
            </a:r>
          </a:p>
        </xdr:txBody>
      </xdr:sp>
      <xdr:sp>
        <xdr:nvSpPr>
          <xdr:cNvPr id="85" name="AutoShape 86"/>
          <xdr:cNvSpPr>
            <a:spLocks/>
          </xdr:cNvSpPr>
        </xdr:nvSpPr>
        <xdr:spPr>
          <a:xfrm>
            <a:off x="1101" y="85"/>
            <a:ext cx="146" cy="48"/>
          </a:xfrm>
          <a:prstGeom prst="round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9.1. Единый налог (УСНО), 6%</a:t>
            </a:r>
          </a:p>
        </xdr:txBody>
      </xdr:sp>
    </xdr:grpSp>
    <xdr:clientData/>
  </xdr:twoCellAnchor>
  <xdr:twoCellAnchor>
    <xdr:from>
      <xdr:col>5</xdr:col>
      <xdr:colOff>762000</xdr:colOff>
      <xdr:row>3</xdr:row>
      <xdr:rowOff>95250</xdr:rowOff>
    </xdr:from>
    <xdr:to>
      <xdr:col>5</xdr:col>
      <xdr:colOff>1114425</xdr:colOff>
      <xdr:row>9</xdr:row>
      <xdr:rowOff>57150</xdr:rowOff>
    </xdr:to>
    <xdr:sp>
      <xdr:nvSpPr>
        <xdr:cNvPr id="86" name="AutoShape 87"/>
        <xdr:cNvSpPr>
          <a:spLocks/>
        </xdr:cNvSpPr>
      </xdr:nvSpPr>
      <xdr:spPr>
        <a:xfrm>
          <a:off x="5086350" y="600075"/>
          <a:ext cx="352425" cy="1133475"/>
        </a:xfrm>
        <a:prstGeom prst="bentConnector3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762000</xdr:colOff>
      <xdr:row>6</xdr:row>
      <xdr:rowOff>180975</xdr:rowOff>
    </xdr:from>
    <xdr:to>
      <xdr:col>5</xdr:col>
      <xdr:colOff>1114425</xdr:colOff>
      <xdr:row>9</xdr:row>
      <xdr:rowOff>57150</xdr:rowOff>
    </xdr:to>
    <xdr:sp>
      <xdr:nvSpPr>
        <xdr:cNvPr id="87" name="AutoShape 88"/>
        <xdr:cNvSpPr>
          <a:spLocks/>
        </xdr:cNvSpPr>
      </xdr:nvSpPr>
      <xdr:spPr>
        <a:xfrm>
          <a:off x="5086350" y="1343025"/>
          <a:ext cx="352425" cy="390525"/>
        </a:xfrm>
        <a:prstGeom prst="bentConnector3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752475</xdr:colOff>
      <xdr:row>9</xdr:row>
      <xdr:rowOff>57150</xdr:rowOff>
    </xdr:from>
    <xdr:to>
      <xdr:col>5</xdr:col>
      <xdr:colOff>1114425</xdr:colOff>
      <xdr:row>10</xdr:row>
      <xdr:rowOff>161925</xdr:rowOff>
    </xdr:to>
    <xdr:sp>
      <xdr:nvSpPr>
        <xdr:cNvPr id="88" name="AutoShape 89"/>
        <xdr:cNvSpPr>
          <a:spLocks/>
        </xdr:cNvSpPr>
      </xdr:nvSpPr>
      <xdr:spPr>
        <a:xfrm flipV="1">
          <a:off x="5076825" y="1733550"/>
          <a:ext cx="361950" cy="2667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6</xdr:col>
      <xdr:colOff>276225</xdr:colOff>
      <xdr:row>10</xdr:row>
      <xdr:rowOff>142875</xdr:rowOff>
    </xdr:from>
    <xdr:to>
      <xdr:col>6</xdr:col>
      <xdr:colOff>590550</xdr:colOff>
      <xdr:row>11</xdr:row>
      <xdr:rowOff>161925</xdr:rowOff>
    </xdr:to>
    <xdr:sp>
      <xdr:nvSpPr>
        <xdr:cNvPr id="89" name="Text Box 90"/>
        <xdr:cNvSpPr txBox="1">
          <a:spLocks noChangeArrowheads="1"/>
        </xdr:cNvSpPr>
      </xdr:nvSpPr>
      <xdr:spPr>
        <a:xfrm>
          <a:off x="5943600" y="1981200"/>
          <a:ext cx="314325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0" i="0" u="none" baseline="0">
              <a:solidFill>
                <a:srgbClr val="000000"/>
              </a:solidFill>
            </a:rPr>
            <a:t>+</a:t>
          </a:r>
        </a:p>
      </xdr:txBody>
    </xdr:sp>
    <xdr:clientData/>
  </xdr:twoCellAnchor>
  <xdr:twoCellAnchor>
    <xdr:from>
      <xdr:col>6</xdr:col>
      <xdr:colOff>238125</xdr:colOff>
      <xdr:row>6</xdr:row>
      <xdr:rowOff>66675</xdr:rowOff>
    </xdr:from>
    <xdr:to>
      <xdr:col>6</xdr:col>
      <xdr:colOff>590550</xdr:colOff>
      <xdr:row>7</xdr:row>
      <xdr:rowOff>161925</xdr:rowOff>
    </xdr:to>
    <xdr:sp>
      <xdr:nvSpPr>
        <xdr:cNvPr id="90" name="Text Box 91"/>
        <xdr:cNvSpPr txBox="1">
          <a:spLocks noChangeArrowheads="1"/>
        </xdr:cNvSpPr>
      </xdr:nvSpPr>
      <xdr:spPr>
        <a:xfrm>
          <a:off x="5905500" y="1228725"/>
          <a:ext cx="35242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0" i="0" u="none" baseline="0">
              <a:solidFill>
                <a:srgbClr val="000000"/>
              </a:solidFill>
            </a:rPr>
            <a:t>=</a:t>
          </a:r>
        </a:p>
      </xdr:txBody>
    </xdr:sp>
    <xdr:clientData/>
  </xdr:twoCellAnchor>
  <xdr:twoCellAnchor>
    <xdr:from>
      <xdr:col>7</xdr:col>
      <xdr:colOff>523875</xdr:colOff>
      <xdr:row>10</xdr:row>
      <xdr:rowOff>123825</xdr:rowOff>
    </xdr:from>
    <xdr:to>
      <xdr:col>7</xdr:col>
      <xdr:colOff>876300</xdr:colOff>
      <xdr:row>11</xdr:row>
      <xdr:rowOff>161925</xdr:rowOff>
    </xdr:to>
    <xdr:sp>
      <xdr:nvSpPr>
        <xdr:cNvPr id="91" name="Text Box 92"/>
        <xdr:cNvSpPr txBox="1">
          <a:spLocks noChangeArrowheads="1"/>
        </xdr:cNvSpPr>
      </xdr:nvSpPr>
      <xdr:spPr>
        <a:xfrm>
          <a:off x="7534275" y="1962150"/>
          <a:ext cx="352425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0" i="0" u="none" baseline="0">
              <a:solidFill>
                <a:srgbClr val="000000"/>
              </a:solidFill>
            </a:rPr>
            <a:t>+</a:t>
          </a:r>
        </a:p>
      </xdr:txBody>
    </xdr:sp>
    <xdr:clientData/>
  </xdr:twoCellAnchor>
  <xdr:twoCellAnchor>
    <xdr:from>
      <xdr:col>7</xdr:col>
      <xdr:colOff>523875</xdr:colOff>
      <xdr:row>6</xdr:row>
      <xdr:rowOff>66675</xdr:rowOff>
    </xdr:from>
    <xdr:to>
      <xdr:col>7</xdr:col>
      <xdr:colOff>876300</xdr:colOff>
      <xdr:row>7</xdr:row>
      <xdr:rowOff>161925</xdr:rowOff>
    </xdr:to>
    <xdr:sp>
      <xdr:nvSpPr>
        <xdr:cNvPr id="92" name="Text Box 93"/>
        <xdr:cNvSpPr txBox="1">
          <a:spLocks noChangeArrowheads="1"/>
        </xdr:cNvSpPr>
      </xdr:nvSpPr>
      <xdr:spPr>
        <a:xfrm>
          <a:off x="7534275" y="1228725"/>
          <a:ext cx="35242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0" i="0" u="none" baseline="0">
              <a:solidFill>
                <a:srgbClr val="000000"/>
              </a:solidFill>
            </a:rPr>
            <a:t>=</a:t>
          </a:r>
        </a:p>
      </xdr:txBody>
    </xdr:sp>
    <xdr:clientData/>
  </xdr:twoCellAnchor>
  <xdr:twoCellAnchor>
    <xdr:from>
      <xdr:col>9</xdr:col>
      <xdr:colOff>285750</xdr:colOff>
      <xdr:row>4</xdr:row>
      <xdr:rowOff>114300</xdr:rowOff>
    </xdr:from>
    <xdr:to>
      <xdr:col>11</xdr:col>
      <xdr:colOff>466725</xdr:colOff>
      <xdr:row>6</xdr:row>
      <xdr:rowOff>133350</xdr:rowOff>
    </xdr:to>
    <xdr:sp>
      <xdr:nvSpPr>
        <xdr:cNvPr id="93" name="AutoShape 94"/>
        <xdr:cNvSpPr>
          <a:spLocks/>
        </xdr:cNvSpPr>
      </xdr:nvSpPr>
      <xdr:spPr>
        <a:xfrm>
          <a:off x="8810625" y="809625"/>
          <a:ext cx="1400175" cy="485775"/>
        </a:xfrm>
        <a:prstGeom prst="roundRect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ДЕНЕЖНЫЙ ПОТОК</a:t>
          </a:r>
        </a:p>
      </xdr:txBody>
    </xdr:sp>
    <xdr:clientData/>
  </xdr:twoCellAnchor>
  <xdr:twoCellAnchor>
    <xdr:from>
      <xdr:col>11</xdr:col>
      <xdr:colOff>419100</xdr:colOff>
      <xdr:row>11</xdr:row>
      <xdr:rowOff>152400</xdr:rowOff>
    </xdr:from>
    <xdr:to>
      <xdr:col>12</xdr:col>
      <xdr:colOff>161925</xdr:colOff>
      <xdr:row>11</xdr:row>
      <xdr:rowOff>533400</xdr:rowOff>
    </xdr:to>
    <xdr:sp>
      <xdr:nvSpPr>
        <xdr:cNvPr id="94" name="Text Box 95"/>
        <xdr:cNvSpPr txBox="1">
          <a:spLocks noChangeArrowheads="1"/>
        </xdr:cNvSpPr>
      </xdr:nvSpPr>
      <xdr:spPr>
        <a:xfrm>
          <a:off x="10163175" y="2295525"/>
          <a:ext cx="352425" cy="38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0" i="0" u="none" baseline="0">
              <a:solidFill>
                <a:srgbClr val="000000"/>
              </a:solidFill>
            </a:rPr>
            <a:t>-</a:t>
          </a:r>
        </a:p>
      </xdr:txBody>
    </xdr:sp>
    <xdr:clientData/>
  </xdr:twoCellAnchor>
  <xdr:twoCellAnchor>
    <xdr:from>
      <xdr:col>14</xdr:col>
      <xdr:colOff>523875</xdr:colOff>
      <xdr:row>11</xdr:row>
      <xdr:rowOff>209550</xdr:rowOff>
    </xdr:from>
    <xdr:to>
      <xdr:col>15</xdr:col>
      <xdr:colOff>285750</xdr:colOff>
      <xdr:row>11</xdr:row>
      <xdr:rowOff>533400</xdr:rowOff>
    </xdr:to>
    <xdr:sp>
      <xdr:nvSpPr>
        <xdr:cNvPr id="95" name="Text Box 96"/>
        <xdr:cNvSpPr txBox="1">
          <a:spLocks noChangeArrowheads="1"/>
        </xdr:cNvSpPr>
      </xdr:nvSpPr>
      <xdr:spPr>
        <a:xfrm>
          <a:off x="12096750" y="2352675"/>
          <a:ext cx="28575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0" i="0" u="none" baseline="0">
              <a:solidFill>
                <a:srgbClr val="000000"/>
              </a:solidFill>
            </a:rPr>
            <a:t>=</a:t>
          </a:r>
        </a:p>
      </xdr:txBody>
    </xdr:sp>
    <xdr:clientData/>
  </xdr:twoCellAnchor>
  <xdr:twoCellAnchor>
    <xdr:from>
      <xdr:col>8</xdr:col>
      <xdr:colOff>95250</xdr:colOff>
      <xdr:row>5</xdr:row>
      <xdr:rowOff>38100</xdr:rowOff>
    </xdr:from>
    <xdr:to>
      <xdr:col>9</xdr:col>
      <xdr:colOff>276225</xdr:colOff>
      <xdr:row>6</xdr:row>
      <xdr:rowOff>19050</xdr:rowOff>
    </xdr:to>
    <xdr:sp>
      <xdr:nvSpPr>
        <xdr:cNvPr id="96" name="Text Box 97"/>
        <xdr:cNvSpPr txBox="1">
          <a:spLocks noChangeArrowheads="1"/>
        </xdr:cNvSpPr>
      </xdr:nvSpPr>
      <xdr:spPr>
        <a:xfrm>
          <a:off x="8448675" y="895350"/>
          <a:ext cx="35242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0" i="0" u="none" baseline="0">
              <a:solidFill>
                <a:srgbClr val="000000"/>
              </a:solidFill>
            </a:rPr>
            <a:t>=</a:t>
          </a:r>
        </a:p>
      </xdr:txBody>
    </xdr:sp>
    <xdr:clientData/>
  </xdr:twoCellAnchor>
  <xdr:twoCellAnchor>
    <xdr:from>
      <xdr:col>2</xdr:col>
      <xdr:colOff>895350</xdr:colOff>
      <xdr:row>11</xdr:row>
      <xdr:rowOff>38100</xdr:rowOff>
    </xdr:from>
    <xdr:to>
      <xdr:col>3</xdr:col>
      <xdr:colOff>1419225</xdr:colOff>
      <xdr:row>12</xdr:row>
      <xdr:rowOff>133350</xdr:rowOff>
    </xdr:to>
    <xdr:sp>
      <xdr:nvSpPr>
        <xdr:cNvPr id="97" name="AutoShape 98"/>
        <xdr:cNvSpPr>
          <a:spLocks/>
        </xdr:cNvSpPr>
      </xdr:nvSpPr>
      <xdr:spPr>
        <a:xfrm>
          <a:off x="1143000" y="2181225"/>
          <a:ext cx="1743075" cy="6286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1.4.Субвенция ГСЗН 
</a:t>
          </a:r>
          <a:r>
            <a:rPr lang="en-US" cap="none" sz="1000" b="1" i="0" u="none" baseline="0">
              <a:solidFill>
                <a:srgbClr val="000000"/>
              </a:solidFill>
            </a:rPr>
            <a:t>(на государственную регистрацию)</a:t>
          </a:r>
        </a:p>
      </xdr:txBody>
    </xdr:sp>
    <xdr:clientData/>
  </xdr:twoCellAnchor>
  <xdr:twoCellAnchor>
    <xdr:from>
      <xdr:col>3</xdr:col>
      <xdr:colOff>1419225</xdr:colOff>
      <xdr:row>11</xdr:row>
      <xdr:rowOff>409575</xdr:rowOff>
    </xdr:from>
    <xdr:to>
      <xdr:col>5</xdr:col>
      <xdr:colOff>1123950</xdr:colOff>
      <xdr:row>11</xdr:row>
      <xdr:rowOff>409575</xdr:rowOff>
    </xdr:to>
    <xdr:sp>
      <xdr:nvSpPr>
        <xdr:cNvPr id="98" name="AutoShape 99"/>
        <xdr:cNvSpPr>
          <a:spLocks/>
        </xdr:cNvSpPr>
      </xdr:nvSpPr>
      <xdr:spPr>
        <a:xfrm>
          <a:off x="2886075" y="2552700"/>
          <a:ext cx="25622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2152650</xdr:colOff>
      <xdr:row>20</xdr:row>
      <xdr:rowOff>152400</xdr:rowOff>
    </xdr:from>
    <xdr:to>
      <xdr:col>1</xdr:col>
      <xdr:colOff>657225</xdr:colOff>
      <xdr:row>21</xdr:row>
      <xdr:rowOff>95250</xdr:rowOff>
    </xdr:to>
    <xdr:sp>
      <xdr:nvSpPr>
        <xdr:cNvPr id="1" name="AutoShape 5"/>
        <xdr:cNvSpPr>
          <a:spLocks/>
        </xdr:cNvSpPr>
      </xdr:nvSpPr>
      <xdr:spPr>
        <a:xfrm rot="5400000">
          <a:off x="2152650" y="4191000"/>
          <a:ext cx="781050" cy="247650"/>
        </a:xfrm>
        <a:prstGeom prst="flowChartExtra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4162425</xdr:colOff>
      <xdr:row>20</xdr:row>
      <xdr:rowOff>152400</xdr:rowOff>
    </xdr:from>
    <xdr:to>
      <xdr:col>1</xdr:col>
      <xdr:colOff>4943475</xdr:colOff>
      <xdr:row>21</xdr:row>
      <xdr:rowOff>95250</xdr:rowOff>
    </xdr:to>
    <xdr:sp>
      <xdr:nvSpPr>
        <xdr:cNvPr id="2" name="AutoShape 6"/>
        <xdr:cNvSpPr>
          <a:spLocks/>
        </xdr:cNvSpPr>
      </xdr:nvSpPr>
      <xdr:spPr>
        <a:xfrm rot="16200000">
          <a:off x="6438900" y="4191000"/>
          <a:ext cx="781050" cy="247650"/>
        </a:xfrm>
        <a:prstGeom prst="flowChartExtra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21</xdr:row>
      <xdr:rowOff>76200</xdr:rowOff>
    </xdr:from>
    <xdr:to>
      <xdr:col>14</xdr:col>
      <xdr:colOff>409575</xdr:colOff>
      <xdr:row>54</xdr:row>
      <xdr:rowOff>104775</xdr:rowOff>
    </xdr:to>
    <xdr:graphicFrame>
      <xdr:nvGraphicFramePr>
        <xdr:cNvPr id="1" name="Chart 1"/>
        <xdr:cNvGraphicFramePr/>
      </xdr:nvGraphicFramePr>
      <xdr:xfrm>
        <a:off x="66675" y="4600575"/>
        <a:ext cx="12220575" cy="5381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371475</xdr:colOff>
      <xdr:row>3</xdr:row>
      <xdr:rowOff>76200</xdr:rowOff>
    </xdr:from>
    <xdr:to>
      <xdr:col>13</xdr:col>
      <xdr:colOff>428625</xdr:colOff>
      <xdr:row>20</xdr:row>
      <xdr:rowOff>95250</xdr:rowOff>
    </xdr:to>
    <xdr:graphicFrame>
      <xdr:nvGraphicFramePr>
        <xdr:cNvPr id="2" name="Chart 2"/>
        <xdr:cNvGraphicFramePr/>
      </xdr:nvGraphicFramePr>
      <xdr:xfrm>
        <a:off x="5000625" y="847725"/>
        <a:ext cx="6696075" cy="357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murbiz.ru/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>
    <tabColor rgb="FF6CF06C"/>
  </sheetPr>
  <dimension ref="A1:R50"/>
  <sheetViews>
    <sheetView zoomScale="75" zoomScaleNormal="75" zoomScaleSheetLayoutView="80" zoomScalePageLayoutView="0" workbookViewId="0" topLeftCell="A1">
      <selection activeCell="W12" sqref="W12"/>
    </sheetView>
  </sheetViews>
  <sheetFormatPr defaultColWidth="9.140625" defaultRowHeight="12.75"/>
  <cols>
    <col min="1" max="2" width="1.8515625" style="5" customWidth="1"/>
    <col min="3" max="3" width="18.28125" style="5" customWidth="1"/>
    <col min="4" max="4" width="22.7109375" style="5" customWidth="1"/>
    <col min="5" max="8" width="20.140625" style="5" customWidth="1"/>
    <col min="9" max="9" width="2.57421875" style="5" customWidth="1"/>
    <col min="10" max="14" width="9.140625" style="5" customWidth="1"/>
    <col min="15" max="15" width="7.8515625" style="5" customWidth="1"/>
    <col min="16" max="16" width="9.140625" style="5" customWidth="1"/>
    <col min="17" max="17" width="5.57421875" style="5" customWidth="1"/>
    <col min="18" max="16384" width="9.140625" style="5" customWidth="1"/>
  </cols>
  <sheetData>
    <row r="1" spans="1:18" ht="18">
      <c r="A1" s="4"/>
      <c r="B1" s="682" t="s">
        <v>209</v>
      </c>
      <c r="C1" s="682"/>
      <c r="D1" s="682"/>
      <c r="E1" s="682"/>
      <c r="F1" s="682"/>
      <c r="G1" s="682"/>
      <c r="H1" s="682"/>
      <c r="I1" s="682"/>
      <c r="J1" s="682"/>
      <c r="K1" s="682"/>
      <c r="L1" s="682"/>
      <c r="M1" s="682"/>
      <c r="N1" s="682"/>
      <c r="O1" s="682"/>
      <c r="P1" s="682"/>
      <c r="Q1" s="682"/>
      <c r="R1" s="682"/>
    </row>
    <row r="2" spans="1:18" ht="6" customHeight="1">
      <c r="A2" s="4"/>
      <c r="B2" s="4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</row>
    <row r="3" spans="1:18" ht="15.75" customHeight="1">
      <c r="A3" s="4"/>
      <c r="B3" s="4"/>
      <c r="C3" s="48"/>
      <c r="D3" s="47"/>
      <c r="E3" s="47"/>
      <c r="F3" s="47"/>
      <c r="G3" s="48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</row>
    <row r="4" spans="1:18" ht="15" customHeight="1">
      <c r="A4" s="4"/>
      <c r="B4" s="4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</row>
    <row r="5" spans="1:18" ht="12.75">
      <c r="A5" s="4"/>
      <c r="B5" s="4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</row>
    <row r="6" spans="1:18" ht="24" customHeight="1">
      <c r="A6" s="4"/>
      <c r="B6" s="4"/>
      <c r="C6" s="49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</row>
    <row r="7" spans="1:18" ht="15" customHeight="1">
      <c r="A7" s="4"/>
      <c r="B7" s="4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</row>
    <row r="8" spans="1:18" ht="12.75" customHeight="1">
      <c r="A8" s="4"/>
      <c r="B8" s="4"/>
      <c r="C8" s="49"/>
      <c r="D8" s="50"/>
      <c r="E8" s="50"/>
      <c r="F8" s="50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</row>
    <row r="9" spans="1:18" ht="12.75">
      <c r="A9" s="4"/>
      <c r="B9" s="4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</row>
    <row r="10" spans="1:18" ht="12.75">
      <c r="A10" s="4"/>
      <c r="B10" s="4"/>
      <c r="C10" s="47"/>
      <c r="D10" s="50"/>
      <c r="E10" s="50"/>
      <c r="F10" s="50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</row>
    <row r="11" spans="1:18" ht="24" customHeight="1">
      <c r="A11" s="4"/>
      <c r="B11" s="4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</row>
    <row r="12" spans="1:18" ht="42" customHeight="1">
      <c r="A12" s="4"/>
      <c r="B12" s="4"/>
      <c r="C12" s="47"/>
      <c r="D12" s="50"/>
      <c r="E12" s="50"/>
      <c r="F12" s="50"/>
      <c r="G12" s="50"/>
      <c r="H12" s="50"/>
      <c r="I12" s="47"/>
      <c r="J12" s="47"/>
      <c r="K12" s="47"/>
      <c r="L12" s="47"/>
      <c r="M12" s="47"/>
      <c r="N12" s="47"/>
      <c r="O12" s="47"/>
      <c r="P12" s="47"/>
      <c r="Q12" s="47"/>
      <c r="R12" s="47"/>
    </row>
    <row r="13" spans="1:18" ht="12.75">
      <c r="A13" s="4"/>
      <c r="B13" s="4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</row>
    <row r="14" spans="1:18" ht="12.75">
      <c r="A14" s="4"/>
      <c r="B14" s="4"/>
      <c r="C14" s="47"/>
      <c r="D14" s="50"/>
      <c r="E14" s="50"/>
      <c r="F14" s="50"/>
      <c r="G14" s="50"/>
      <c r="H14" s="50"/>
      <c r="I14" s="47"/>
      <c r="J14" s="47"/>
      <c r="K14" s="47"/>
      <c r="L14" s="47"/>
      <c r="M14" s="47"/>
      <c r="N14" s="47"/>
      <c r="O14" s="47"/>
      <c r="P14" s="47"/>
      <c r="Q14" s="47"/>
      <c r="R14" s="47"/>
    </row>
    <row r="15" spans="1:18" ht="2.25" customHeight="1">
      <c r="A15" s="4"/>
      <c r="B15" s="4"/>
      <c r="C15" s="47"/>
      <c r="D15" s="47"/>
      <c r="E15" s="47"/>
      <c r="F15" s="47"/>
      <c r="G15" s="47"/>
      <c r="H15" s="47"/>
      <c r="I15" s="51"/>
      <c r="J15" s="47"/>
      <c r="K15" s="47"/>
      <c r="L15" s="47"/>
      <c r="M15" s="47"/>
      <c r="N15" s="47"/>
      <c r="O15" s="47"/>
      <c r="P15" s="47"/>
      <c r="Q15" s="47"/>
      <c r="R15" s="47"/>
    </row>
    <row r="16" spans="1:18" ht="9" customHeight="1">
      <c r="A16" s="4"/>
      <c r="B16" s="4"/>
      <c r="C16" s="47"/>
      <c r="D16" s="47"/>
      <c r="E16" s="47"/>
      <c r="F16" s="47"/>
      <c r="G16" s="47"/>
      <c r="H16" s="47"/>
      <c r="I16" s="47"/>
      <c r="J16" s="47"/>
      <c r="K16" s="47"/>
      <c r="L16" s="52"/>
      <c r="M16" s="47"/>
      <c r="N16" s="47"/>
      <c r="O16" s="47"/>
      <c r="P16" s="47"/>
      <c r="Q16" s="47"/>
      <c r="R16" s="47"/>
    </row>
    <row r="17" spans="1:18" ht="23.25" customHeight="1">
      <c r="A17" s="4"/>
      <c r="B17" s="4"/>
      <c r="C17" s="47"/>
      <c r="D17" s="47"/>
      <c r="E17" s="47"/>
      <c r="F17" s="47"/>
      <c r="G17" s="47"/>
      <c r="H17" s="47"/>
      <c r="I17" s="47"/>
      <c r="J17" s="47"/>
      <c r="K17" s="52"/>
      <c r="L17" s="52"/>
      <c r="M17" s="47"/>
      <c r="N17" s="47"/>
      <c r="O17" s="47"/>
      <c r="P17" s="47"/>
      <c r="Q17" s="47"/>
      <c r="R17" s="47"/>
    </row>
    <row r="18" spans="1:18" ht="8.25" customHeight="1">
      <c r="A18" s="4"/>
      <c r="B18" s="4"/>
      <c r="C18" s="47"/>
      <c r="D18" s="47"/>
      <c r="E18" s="47"/>
      <c r="F18" s="47"/>
      <c r="G18" s="47"/>
      <c r="H18" s="47"/>
      <c r="I18" s="47"/>
      <c r="J18" s="47"/>
      <c r="K18" s="52"/>
      <c r="L18" s="52"/>
      <c r="M18" s="47"/>
      <c r="N18" s="47"/>
      <c r="O18" s="47"/>
      <c r="P18" s="47"/>
      <c r="Q18" s="47"/>
      <c r="R18" s="47"/>
    </row>
    <row r="19" spans="1:18" ht="12.75" customHeight="1">
      <c r="A19" s="4"/>
      <c r="B19" s="4"/>
      <c r="C19" s="47"/>
      <c r="D19" s="47"/>
      <c r="E19" s="47"/>
      <c r="F19" s="47"/>
      <c r="G19" s="47"/>
      <c r="H19" s="47"/>
      <c r="I19" s="47"/>
      <c r="J19" s="47"/>
      <c r="K19" s="52"/>
      <c r="L19" s="52"/>
      <c r="M19" s="47"/>
      <c r="N19" s="47"/>
      <c r="O19" s="47"/>
      <c r="P19" s="47"/>
      <c r="Q19" s="47"/>
      <c r="R19" s="47"/>
    </row>
    <row r="20" spans="1:18" ht="12.75" customHeight="1">
      <c r="A20" s="4"/>
      <c r="B20" s="4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</row>
    <row r="21" spans="1:18" ht="12.75" customHeight="1">
      <c r="A21" s="4"/>
      <c r="B21" s="4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</row>
    <row r="22" spans="1:18" ht="12.75" customHeight="1">
      <c r="A22" s="4"/>
      <c r="B22" s="4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</row>
    <row r="23" spans="1:18" ht="12.75" customHeight="1">
      <c r="A23" s="4"/>
      <c r="B23" s="4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</row>
    <row r="24" spans="1:18" ht="12.75" customHeight="1">
      <c r="A24" s="4"/>
      <c r="B24" s="4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</row>
    <row r="25" spans="1:18" ht="12.75" customHeight="1">
      <c r="A25" s="4"/>
      <c r="B25" s="4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</row>
    <row r="26" spans="1:18" ht="12.75" customHeight="1">
      <c r="A26" s="4"/>
      <c r="B26" s="4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</row>
    <row r="27" spans="1:18" ht="12.75" customHeight="1">
      <c r="A27" s="4"/>
      <c r="B27" s="4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</row>
    <row r="28" spans="1:18" ht="12.75" customHeight="1">
      <c r="A28" s="4"/>
      <c r="B28" s="4"/>
      <c r="C28" s="47"/>
      <c r="D28" s="47"/>
      <c r="E28" s="47"/>
      <c r="F28" s="47"/>
      <c r="G28" s="47"/>
      <c r="H28" s="47"/>
      <c r="I28" s="47"/>
      <c r="J28" s="47"/>
      <c r="K28" s="47"/>
      <c r="L28" s="52"/>
      <c r="M28" s="47"/>
      <c r="N28" s="47"/>
      <c r="O28" s="47"/>
      <c r="P28" s="47"/>
      <c r="Q28" s="47"/>
      <c r="R28" s="47"/>
    </row>
    <row r="29" spans="1:18" ht="12.75" customHeight="1">
      <c r="A29" s="4"/>
      <c r="B29" s="4"/>
      <c r="C29" s="47"/>
      <c r="D29" s="47"/>
      <c r="E29" s="47"/>
      <c r="F29" s="47"/>
      <c r="G29" s="47"/>
      <c r="H29" s="47"/>
      <c r="I29" s="47"/>
      <c r="J29" s="47"/>
      <c r="K29" s="47"/>
      <c r="L29" s="52"/>
      <c r="M29" s="47"/>
      <c r="N29" s="47"/>
      <c r="O29" s="47"/>
      <c r="P29" s="47"/>
      <c r="Q29" s="47"/>
      <c r="R29" s="47"/>
    </row>
    <row r="30" spans="1:18" ht="12.75" customHeight="1">
      <c r="A30" s="4"/>
      <c r="B30" s="4"/>
      <c r="C30" s="47"/>
      <c r="D30" s="47"/>
      <c r="E30" s="47"/>
      <c r="F30" s="47"/>
      <c r="G30" s="47"/>
      <c r="H30" s="47"/>
      <c r="I30" s="47"/>
      <c r="J30" s="47"/>
      <c r="K30" s="47"/>
      <c r="L30" s="52"/>
      <c r="M30" s="47"/>
      <c r="N30" s="47"/>
      <c r="O30" s="47"/>
      <c r="P30" s="47"/>
      <c r="Q30" s="47"/>
      <c r="R30" s="47"/>
    </row>
    <row r="31" spans="1:18" ht="12.75" customHeight="1">
      <c r="A31" s="4"/>
      <c r="B31" s="4"/>
      <c r="C31" s="47"/>
      <c r="D31" s="47"/>
      <c r="E31" s="47"/>
      <c r="F31" s="47"/>
      <c r="G31" s="47"/>
      <c r="H31" s="47"/>
      <c r="I31" s="47"/>
      <c r="J31" s="47"/>
      <c r="K31" s="47"/>
      <c r="L31" s="52"/>
      <c r="M31" s="47"/>
      <c r="N31" s="47"/>
      <c r="O31" s="47"/>
      <c r="P31" s="47"/>
      <c r="Q31" s="47"/>
      <c r="R31" s="47"/>
    </row>
    <row r="32" spans="1:18" ht="12.75" customHeight="1">
      <c r="A32" s="4"/>
      <c r="B32" s="4"/>
      <c r="C32" s="47"/>
      <c r="D32" s="47"/>
      <c r="E32" s="47"/>
      <c r="F32" s="47"/>
      <c r="G32" s="47"/>
      <c r="H32" s="47"/>
      <c r="I32" s="47"/>
      <c r="J32" s="47"/>
      <c r="K32" s="47"/>
      <c r="L32" s="52"/>
      <c r="M32" s="47"/>
      <c r="N32" s="47"/>
      <c r="O32" s="47"/>
      <c r="P32" s="47"/>
      <c r="Q32" s="47"/>
      <c r="R32" s="47"/>
    </row>
    <row r="33" spans="1:18" ht="12.75" customHeight="1">
      <c r="A33" s="4"/>
      <c r="B33" s="4"/>
      <c r="C33" s="47"/>
      <c r="D33" s="47"/>
      <c r="E33" s="47"/>
      <c r="F33" s="47"/>
      <c r="G33" s="47"/>
      <c r="H33" s="47"/>
      <c r="I33" s="47"/>
      <c r="J33" s="47"/>
      <c r="K33" s="47"/>
      <c r="L33" s="52"/>
      <c r="M33" s="47"/>
      <c r="N33" s="47"/>
      <c r="O33" s="47"/>
      <c r="P33" s="47"/>
      <c r="Q33" s="47"/>
      <c r="R33" s="47"/>
    </row>
    <row r="34" spans="1:18" ht="12.75" customHeight="1">
      <c r="A34" s="4"/>
      <c r="B34" s="4"/>
      <c r="C34" s="47"/>
      <c r="D34" s="47"/>
      <c r="E34" s="47"/>
      <c r="F34" s="47"/>
      <c r="G34" s="47"/>
      <c r="H34" s="47"/>
      <c r="I34" s="47"/>
      <c r="J34" s="47"/>
      <c r="K34" s="52"/>
      <c r="L34" s="52"/>
      <c r="M34" s="47"/>
      <c r="N34" s="47"/>
      <c r="O34" s="47"/>
      <c r="P34" s="47"/>
      <c r="Q34" s="47"/>
      <c r="R34" s="47"/>
    </row>
    <row r="35" spans="1:18" ht="12.75" customHeight="1">
      <c r="A35" s="4"/>
      <c r="B35" s="4"/>
      <c r="C35" s="47"/>
      <c r="D35" s="47"/>
      <c r="E35" s="47"/>
      <c r="F35" s="47"/>
      <c r="G35" s="47"/>
      <c r="H35" s="47"/>
      <c r="I35" s="47"/>
      <c r="J35" s="47"/>
      <c r="K35" s="52"/>
      <c r="L35" s="52"/>
      <c r="M35" s="47"/>
      <c r="N35" s="47"/>
      <c r="O35" s="47"/>
      <c r="P35" s="47"/>
      <c r="Q35" s="47"/>
      <c r="R35" s="47"/>
    </row>
    <row r="36" spans="1:18" ht="12.75" customHeight="1">
      <c r="A36" s="4"/>
      <c r="B36" s="4"/>
      <c r="C36" s="47"/>
      <c r="D36" s="47"/>
      <c r="E36" s="47"/>
      <c r="F36" s="47"/>
      <c r="G36" s="47"/>
      <c r="H36" s="47"/>
      <c r="I36" s="47"/>
      <c r="J36" s="47"/>
      <c r="K36" s="52"/>
      <c r="L36" s="52"/>
      <c r="M36" s="47"/>
      <c r="N36" s="47"/>
      <c r="O36" s="47"/>
      <c r="P36" s="47"/>
      <c r="Q36" s="47"/>
      <c r="R36" s="47"/>
    </row>
    <row r="37" spans="1:18" ht="12.75" customHeight="1">
      <c r="A37" s="4"/>
      <c r="B37" s="4"/>
      <c r="C37" s="47"/>
      <c r="D37" s="47"/>
      <c r="E37" s="47"/>
      <c r="F37" s="47"/>
      <c r="G37" s="47"/>
      <c r="H37" s="47"/>
      <c r="I37" s="47"/>
      <c r="J37" s="47"/>
      <c r="K37" s="52"/>
      <c r="L37" s="47"/>
      <c r="M37" s="47"/>
      <c r="N37" s="47"/>
      <c r="O37" s="47"/>
      <c r="P37" s="47"/>
      <c r="Q37" s="47"/>
      <c r="R37" s="47"/>
    </row>
    <row r="38" spans="1:18" ht="12.75" customHeight="1">
      <c r="A38" s="4"/>
      <c r="B38" s="4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</row>
    <row r="39" spans="1:18" ht="12.75" customHeight="1">
      <c r="A39" s="4"/>
      <c r="B39" s="4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</row>
    <row r="40" spans="1:18" ht="12.75" customHeight="1">
      <c r="A40" s="4"/>
      <c r="B40" s="4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</row>
    <row r="41" spans="1:18" ht="12.75" customHeight="1">
      <c r="A41" s="4"/>
      <c r="B41" s="4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</row>
    <row r="42" spans="1:18" ht="12.75" customHeight="1">
      <c r="A42" s="4"/>
      <c r="B42" s="4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</row>
    <row r="43" spans="1:18" ht="12.75" customHeight="1">
      <c r="A43" s="4"/>
      <c r="B43" s="4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</row>
    <row r="44" spans="1:18" ht="12.75" customHeight="1">
      <c r="A44" s="4"/>
      <c r="B44" s="4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</row>
    <row r="45" spans="1:18" ht="9" customHeight="1">
      <c r="A45" s="4"/>
      <c r="B45" s="4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</row>
    <row r="46" spans="1:18" ht="9.75" customHeight="1">
      <c r="A46" s="4"/>
      <c r="B46" s="4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</row>
    <row r="47" spans="3:18" ht="12.75"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</row>
    <row r="50" ht="18">
      <c r="C50" s="54"/>
    </row>
  </sheetData>
  <sheetProtection password="F957" sheet="1" objects="1"/>
  <protectedRanges>
    <protectedRange sqref="K37" name="Диапазон9"/>
    <protectedRange sqref="L34:L36" name="Диапазон7"/>
    <protectedRange sqref="L19" name="Диапазон5"/>
    <protectedRange sqref="K17:K18" name="Диапазон2"/>
  </protectedRanges>
  <mergeCells count="1">
    <mergeCell ref="B1:R1"/>
  </mergeCells>
  <printOptions/>
  <pageMargins left="0.17" right="0.17" top="0.59" bottom="0.59" header="0.5" footer="0.44"/>
  <pageSetup horizontalDpi="600" verticalDpi="600" orientation="landscape" paperSize="9" scale="68" r:id="rId2"/>
  <headerFooter alignWithMargins="0">
    <oddFooter>&amp;L&amp;"Arial,курсив"© МРАПМСБ&amp;R&amp;"Arial Cyr,курсив"&amp;D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P24"/>
  <sheetViews>
    <sheetView zoomScale="75" zoomScaleNormal="75" zoomScaleSheetLayoutView="75" zoomScalePageLayoutView="0" workbookViewId="0" topLeftCell="A1">
      <selection activeCell="P21" sqref="P21"/>
    </sheetView>
  </sheetViews>
  <sheetFormatPr defaultColWidth="9.140625" defaultRowHeight="12.75"/>
  <cols>
    <col min="1" max="1" width="5.421875" style="83" customWidth="1"/>
    <col min="2" max="2" width="25.421875" style="2" customWidth="1"/>
    <col min="3" max="3" width="13.57421875" style="2" customWidth="1"/>
    <col min="4" max="4" width="12.57421875" style="2" customWidth="1"/>
    <col min="5" max="5" width="13.140625" style="2" customWidth="1"/>
    <col min="6" max="6" width="12.28125" style="2" customWidth="1"/>
    <col min="7" max="7" width="11.8515625" style="2" customWidth="1"/>
    <col min="8" max="8" width="11.57421875" style="2" customWidth="1"/>
    <col min="9" max="9" width="12.57421875" style="2" customWidth="1"/>
    <col min="10" max="10" width="11.57421875" style="2" customWidth="1"/>
    <col min="11" max="11" width="12.8515625" style="2" customWidth="1"/>
    <col min="12" max="12" width="12.00390625" style="2" customWidth="1"/>
    <col min="13" max="14" width="11.57421875" style="2" customWidth="1"/>
    <col min="15" max="15" width="11.7109375" style="2" customWidth="1"/>
    <col min="16" max="16" width="13.421875" style="2" customWidth="1"/>
    <col min="17" max="17" width="11.28125" style="83" customWidth="1"/>
    <col min="18" max="18" width="11.57421875" style="83" bestFit="1" customWidth="1"/>
    <col min="19" max="16384" width="9.140625" style="83" customWidth="1"/>
  </cols>
  <sheetData>
    <row r="1" spans="1:16" s="82" customFormat="1" ht="15">
      <c r="A1" s="7"/>
      <c r="B1" s="6" t="s">
        <v>123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</row>
    <row r="2" spans="2:3" ht="18">
      <c r="B2" s="84" t="s">
        <v>149</v>
      </c>
      <c r="C2" s="85"/>
    </row>
    <row r="3" spans="1:16" ht="15.75" customHeight="1">
      <c r="A3" s="708" t="s">
        <v>125</v>
      </c>
      <c r="B3" s="708" t="s">
        <v>105</v>
      </c>
      <c r="C3" s="710" t="s">
        <v>126</v>
      </c>
      <c r="D3" s="711"/>
      <c r="E3" s="711"/>
      <c r="F3" s="711"/>
      <c r="G3" s="711"/>
      <c r="H3" s="711"/>
      <c r="I3" s="711"/>
      <c r="J3" s="711"/>
      <c r="K3" s="711"/>
      <c r="L3" s="711"/>
      <c r="M3" s="711"/>
      <c r="N3" s="711"/>
      <c r="O3" s="712"/>
      <c r="P3" s="707" t="s">
        <v>150</v>
      </c>
    </row>
    <row r="4" spans="1:16" ht="15.75">
      <c r="A4" s="708"/>
      <c r="B4" s="708"/>
      <c r="C4" s="187">
        <v>0</v>
      </c>
      <c r="D4" s="145">
        <f>'Приложение 1 (На печать 1)'!C8</f>
        <v>42126</v>
      </c>
      <c r="E4" s="145">
        <f>'Приложение 1 (На печать 1)'!D8</f>
        <v>42157</v>
      </c>
      <c r="F4" s="145">
        <f>'Приложение 1 (На печать 1)'!E8</f>
        <v>42188</v>
      </c>
      <c r="G4" s="145">
        <f>'Приложение 1 (На печать 1)'!F8</f>
        <v>42219</v>
      </c>
      <c r="H4" s="145">
        <f>'Приложение 1 (На печать 1)'!G8</f>
        <v>42250</v>
      </c>
      <c r="I4" s="145">
        <f>'Приложение 1 (На печать 1)'!H8</f>
        <v>42281</v>
      </c>
      <c r="J4" s="145">
        <f>'Приложение 1 (На печать 1)'!I8</f>
        <v>42312</v>
      </c>
      <c r="K4" s="145">
        <f>'Приложение 1 (На печать 1)'!J8</f>
        <v>42343</v>
      </c>
      <c r="L4" s="145">
        <f>'Приложение 1 (На печать 1)'!K8</f>
        <v>42374</v>
      </c>
      <c r="M4" s="145">
        <f>'Приложение 1 (На печать 1)'!L8</f>
        <v>42405</v>
      </c>
      <c r="N4" s="145">
        <f>'Приложение 1 (На печать 1)'!M8</f>
        <v>42436</v>
      </c>
      <c r="O4" s="145">
        <f>'Приложение 1 (На печать 1)'!N8</f>
        <v>42467</v>
      </c>
      <c r="P4" s="707"/>
    </row>
    <row r="5" spans="1:16" ht="15.75">
      <c r="A5" s="192"/>
      <c r="B5" s="193" t="s">
        <v>132</v>
      </c>
      <c r="C5" s="194">
        <f aca="true" t="shared" si="0" ref="C5:P5">C7+C8+C9+C11+C12+C13</f>
        <v>0</v>
      </c>
      <c r="D5" s="194">
        <f t="shared" si="0"/>
        <v>0</v>
      </c>
      <c r="E5" s="194">
        <f t="shared" si="0"/>
        <v>0</v>
      </c>
      <c r="F5" s="194">
        <f t="shared" si="0"/>
        <v>0</v>
      </c>
      <c r="G5" s="194">
        <f t="shared" si="0"/>
        <v>0</v>
      </c>
      <c r="H5" s="194">
        <f t="shared" si="0"/>
        <v>0</v>
      </c>
      <c r="I5" s="194">
        <f t="shared" si="0"/>
        <v>0</v>
      </c>
      <c r="J5" s="194">
        <f t="shared" si="0"/>
        <v>0</v>
      </c>
      <c r="K5" s="194">
        <f t="shared" si="0"/>
        <v>0</v>
      </c>
      <c r="L5" s="194">
        <f t="shared" si="0"/>
        <v>0</v>
      </c>
      <c r="M5" s="194">
        <f t="shared" si="0"/>
        <v>0</v>
      </c>
      <c r="N5" s="194">
        <f t="shared" si="0"/>
        <v>0</v>
      </c>
      <c r="O5" s="194">
        <f t="shared" si="0"/>
        <v>0</v>
      </c>
      <c r="P5" s="199">
        <f t="shared" si="0"/>
        <v>0</v>
      </c>
    </row>
    <row r="6" spans="1:16" ht="15" customHeight="1">
      <c r="A6" s="197" t="s">
        <v>151</v>
      </c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200"/>
    </row>
    <row r="7" spans="1:16" ht="15.75">
      <c r="A7" s="71">
        <v>1</v>
      </c>
      <c r="B7" s="195" t="s">
        <v>152</v>
      </c>
      <c r="C7" s="196">
        <v>0</v>
      </c>
      <c r="D7" s="405">
        <v>0</v>
      </c>
      <c r="E7" s="405">
        <v>0</v>
      </c>
      <c r="F7" s="405">
        <v>0</v>
      </c>
      <c r="G7" s="405">
        <v>0</v>
      </c>
      <c r="H7" s="405">
        <v>0</v>
      </c>
      <c r="I7" s="405">
        <v>0</v>
      </c>
      <c r="J7" s="405">
        <v>0</v>
      </c>
      <c r="K7" s="405">
        <v>0</v>
      </c>
      <c r="L7" s="405">
        <v>0</v>
      </c>
      <c r="M7" s="405">
        <v>0</v>
      </c>
      <c r="N7" s="405">
        <v>0</v>
      </c>
      <c r="O7" s="405">
        <v>0</v>
      </c>
      <c r="P7" s="155">
        <f>SUM(C7:O7)</f>
        <v>0</v>
      </c>
    </row>
    <row r="8" spans="1:16" ht="15.75">
      <c r="A8" s="86">
        <v>2</v>
      </c>
      <c r="B8" s="68" t="s">
        <v>153</v>
      </c>
      <c r="C8" s="186">
        <v>0</v>
      </c>
      <c r="D8" s="406">
        <v>0</v>
      </c>
      <c r="E8" s="406">
        <v>0</v>
      </c>
      <c r="F8" s="406">
        <v>0</v>
      </c>
      <c r="G8" s="406">
        <v>0</v>
      </c>
      <c r="H8" s="406">
        <v>0</v>
      </c>
      <c r="I8" s="406">
        <v>0</v>
      </c>
      <c r="J8" s="406">
        <v>0</v>
      </c>
      <c r="K8" s="406">
        <v>0</v>
      </c>
      <c r="L8" s="406">
        <v>0</v>
      </c>
      <c r="M8" s="406">
        <v>0</v>
      </c>
      <c r="N8" s="406">
        <v>0</v>
      </c>
      <c r="O8" s="406">
        <v>0</v>
      </c>
      <c r="P8" s="158">
        <f>SUM(C8:O8)</f>
        <v>0</v>
      </c>
    </row>
    <row r="9" spans="1:16" ht="32.25" customHeight="1">
      <c r="A9" s="86">
        <v>3</v>
      </c>
      <c r="B9" s="68" t="s">
        <v>154</v>
      </c>
      <c r="C9" s="186">
        <v>0</v>
      </c>
      <c r="D9" s="406">
        <v>0</v>
      </c>
      <c r="E9" s="406">
        <v>0</v>
      </c>
      <c r="F9" s="406">
        <v>0</v>
      </c>
      <c r="G9" s="406">
        <v>0</v>
      </c>
      <c r="H9" s="406">
        <v>0</v>
      </c>
      <c r="I9" s="406">
        <v>0</v>
      </c>
      <c r="J9" s="406">
        <v>0</v>
      </c>
      <c r="K9" s="406">
        <v>0</v>
      </c>
      <c r="L9" s="406">
        <v>0</v>
      </c>
      <c r="M9" s="406">
        <v>0</v>
      </c>
      <c r="N9" s="406">
        <v>0</v>
      </c>
      <c r="O9" s="406">
        <v>0</v>
      </c>
      <c r="P9" s="158">
        <f>SUM(C9:O9)</f>
        <v>0</v>
      </c>
    </row>
    <row r="10" spans="1:16" ht="15">
      <c r="A10" s="197" t="s">
        <v>155</v>
      </c>
      <c r="B10" s="198"/>
      <c r="C10" s="407"/>
      <c r="D10" s="407" t="s">
        <v>349</v>
      </c>
      <c r="E10" s="407"/>
      <c r="F10" s="407"/>
      <c r="G10" s="407"/>
      <c r="H10" s="407"/>
      <c r="I10" s="407"/>
      <c r="J10" s="407"/>
      <c r="K10" s="407"/>
      <c r="L10" s="407"/>
      <c r="M10" s="407"/>
      <c r="N10" s="407"/>
      <c r="O10" s="407"/>
      <c r="P10" s="200"/>
    </row>
    <row r="11" spans="1:16" ht="15.75">
      <c r="A11" s="86">
        <v>4</v>
      </c>
      <c r="B11" s="68" t="s">
        <v>152</v>
      </c>
      <c r="C11" s="184">
        <v>0</v>
      </c>
      <c r="D11" s="115">
        <v>0</v>
      </c>
      <c r="E11" s="115">
        <f>D11</f>
        <v>0</v>
      </c>
      <c r="F11" s="115">
        <f aca="true" t="shared" si="1" ref="F11:O12">E11</f>
        <v>0</v>
      </c>
      <c r="G11" s="115">
        <f t="shared" si="1"/>
        <v>0</v>
      </c>
      <c r="H11" s="115">
        <f t="shared" si="1"/>
        <v>0</v>
      </c>
      <c r="I11" s="115">
        <f t="shared" si="1"/>
        <v>0</v>
      </c>
      <c r="J11" s="115">
        <f t="shared" si="1"/>
        <v>0</v>
      </c>
      <c r="K11" s="115">
        <f t="shared" si="1"/>
        <v>0</v>
      </c>
      <c r="L11" s="115">
        <f t="shared" si="1"/>
        <v>0</v>
      </c>
      <c r="M11" s="115">
        <f t="shared" si="1"/>
        <v>0</v>
      </c>
      <c r="N11" s="115">
        <f t="shared" si="1"/>
        <v>0</v>
      </c>
      <c r="O11" s="115">
        <f t="shared" si="1"/>
        <v>0</v>
      </c>
      <c r="P11" s="158">
        <f>SUM(C11:O11)</f>
        <v>0</v>
      </c>
    </row>
    <row r="12" spans="1:16" ht="15.75">
      <c r="A12" s="86">
        <v>5</v>
      </c>
      <c r="B12" s="68" t="s">
        <v>153</v>
      </c>
      <c r="C12" s="184">
        <v>0</v>
      </c>
      <c r="D12" s="115">
        <v>0</v>
      </c>
      <c r="E12" s="115">
        <f>D12</f>
        <v>0</v>
      </c>
      <c r="F12" s="115">
        <f t="shared" si="1"/>
        <v>0</v>
      </c>
      <c r="G12" s="115">
        <f t="shared" si="1"/>
        <v>0</v>
      </c>
      <c r="H12" s="115">
        <f t="shared" si="1"/>
        <v>0</v>
      </c>
      <c r="I12" s="115">
        <f t="shared" si="1"/>
        <v>0</v>
      </c>
      <c r="J12" s="115">
        <f t="shared" si="1"/>
        <v>0</v>
      </c>
      <c r="K12" s="115">
        <f t="shared" si="1"/>
        <v>0</v>
      </c>
      <c r="L12" s="115">
        <f t="shared" si="1"/>
        <v>0</v>
      </c>
      <c r="M12" s="115">
        <f t="shared" si="1"/>
        <v>0</v>
      </c>
      <c r="N12" s="115">
        <f t="shared" si="1"/>
        <v>0</v>
      </c>
      <c r="O12" s="115">
        <f t="shared" si="1"/>
        <v>0</v>
      </c>
      <c r="P12" s="158">
        <f>SUM(C12:O12)</f>
        <v>0</v>
      </c>
    </row>
    <row r="13" spans="1:16" ht="30.75" thickBot="1">
      <c r="A13" s="87">
        <v>6</v>
      </c>
      <c r="B13" s="88" t="s">
        <v>154</v>
      </c>
      <c r="C13" s="185">
        <v>0</v>
      </c>
      <c r="D13" s="116">
        <v>0</v>
      </c>
      <c r="E13" s="116">
        <f>D13</f>
        <v>0</v>
      </c>
      <c r="F13" s="116">
        <f aca="true" t="shared" si="2" ref="F13:O13">E13</f>
        <v>0</v>
      </c>
      <c r="G13" s="116">
        <f t="shared" si="2"/>
        <v>0</v>
      </c>
      <c r="H13" s="116">
        <f t="shared" si="2"/>
        <v>0</v>
      </c>
      <c r="I13" s="116">
        <f t="shared" si="2"/>
        <v>0</v>
      </c>
      <c r="J13" s="116">
        <f t="shared" si="2"/>
        <v>0</v>
      </c>
      <c r="K13" s="116">
        <f t="shared" si="2"/>
        <v>0</v>
      </c>
      <c r="L13" s="116">
        <f t="shared" si="2"/>
        <v>0</v>
      </c>
      <c r="M13" s="116">
        <f t="shared" si="2"/>
        <v>0</v>
      </c>
      <c r="N13" s="116">
        <f t="shared" si="2"/>
        <v>0</v>
      </c>
      <c r="O13" s="116">
        <f t="shared" si="2"/>
        <v>0</v>
      </c>
      <c r="P13" s="203">
        <f>SUM(C13:O13)</f>
        <v>0</v>
      </c>
    </row>
    <row r="14" ht="15.75" thickTop="1"/>
    <row r="24" ht="15">
      <c r="E24" s="89"/>
    </row>
  </sheetData>
  <sheetProtection password="F957" sheet="1" objects="1" formatColumns="0" formatRows="0"/>
  <mergeCells count="4">
    <mergeCell ref="C3:O3"/>
    <mergeCell ref="A3:A4"/>
    <mergeCell ref="B3:B4"/>
    <mergeCell ref="P3:P4"/>
  </mergeCells>
  <hyperlinks>
    <hyperlink ref="B1" location="СХЕМА!A1" display="вернуться к схеме"/>
  </hyperlinks>
  <printOptions/>
  <pageMargins left="0.1968503937007874" right="0.2755905511811024" top="0.984251968503937" bottom="0.984251968503937" header="0.5118110236220472" footer="0.5118110236220472"/>
  <pageSetup fitToHeight="1" fitToWidth="1" horizontalDpi="300" verticalDpi="300" orientation="landscape" paperSize="9" scale="83" r:id="rId1"/>
  <headerFooter alignWithMargins="0">
    <oddFooter>&amp;L&amp;"Arial,курсив"© МРАПМСБ&amp;R&amp;"Arial,курсив"&amp;D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G30"/>
  <sheetViews>
    <sheetView zoomScale="75" zoomScaleNormal="75" zoomScalePageLayoutView="0" workbookViewId="0" topLeftCell="A1">
      <selection activeCell="B17" sqref="B17"/>
    </sheetView>
  </sheetViews>
  <sheetFormatPr defaultColWidth="9.140625" defaultRowHeight="12.75"/>
  <cols>
    <col min="1" max="1" width="5.57421875" style="3" customWidth="1"/>
    <col min="2" max="2" width="46.00390625" style="3" customWidth="1"/>
    <col min="3" max="3" width="16.28125" style="3" customWidth="1"/>
    <col min="4" max="4" width="12.00390625" style="3" customWidth="1"/>
    <col min="5" max="5" width="20.28125" style="3" customWidth="1"/>
    <col min="6" max="6" width="15.00390625" style="3" customWidth="1"/>
    <col min="7" max="9" width="9.140625" style="3" customWidth="1"/>
    <col min="10" max="16384" width="9.140625" style="90" customWidth="1"/>
  </cols>
  <sheetData>
    <row r="1" spans="1:7" ht="15">
      <c r="A1" s="55"/>
      <c r="B1" s="6" t="s">
        <v>123</v>
      </c>
      <c r="D1" s="747" t="s">
        <v>156</v>
      </c>
      <c r="E1" s="747"/>
      <c r="F1" s="747"/>
      <c r="G1" s="747"/>
    </row>
    <row r="2" ht="18">
      <c r="B2" s="8" t="s">
        <v>157</v>
      </c>
    </row>
    <row r="3" spans="1:6" ht="15.75">
      <c r="A3" s="708" t="s">
        <v>125</v>
      </c>
      <c r="B3" s="708" t="s">
        <v>158</v>
      </c>
      <c r="C3" s="708" t="s">
        <v>159</v>
      </c>
      <c r="D3" s="708" t="s">
        <v>160</v>
      </c>
      <c r="E3" s="708"/>
      <c r="F3" s="709" t="s">
        <v>161</v>
      </c>
    </row>
    <row r="4" spans="1:6" ht="31.5">
      <c r="A4" s="708"/>
      <c r="B4" s="708"/>
      <c r="C4" s="708"/>
      <c r="D4" s="187" t="s">
        <v>162</v>
      </c>
      <c r="E4" s="187" t="s">
        <v>163</v>
      </c>
      <c r="F4" s="752"/>
    </row>
    <row r="5" spans="1:6" ht="15.75">
      <c r="A5" s="201"/>
      <c r="B5" s="715" t="s">
        <v>132</v>
      </c>
      <c r="C5" s="715"/>
      <c r="D5" s="715"/>
      <c r="E5" s="715"/>
      <c r="F5" s="158">
        <f>SUM(F6:F30)</f>
        <v>0</v>
      </c>
    </row>
    <row r="6" spans="1:6" ht="15.75">
      <c r="A6" s="91">
        <v>1</v>
      </c>
      <c r="B6" s="204"/>
      <c r="C6" s="138"/>
      <c r="D6" s="205"/>
      <c r="E6" s="205"/>
      <c r="F6" s="202">
        <f aca="true" t="shared" si="0" ref="F6:F17">C6*E6</f>
        <v>0</v>
      </c>
    </row>
    <row r="7" spans="1:6" ht="15.75">
      <c r="A7" s="91">
        <v>2</v>
      </c>
      <c r="B7" s="204"/>
      <c r="C7" s="138"/>
      <c r="D7" s="205"/>
      <c r="E7" s="205"/>
      <c r="F7" s="202">
        <f t="shared" si="0"/>
        <v>0</v>
      </c>
    </row>
    <row r="8" spans="1:6" ht="15.75">
      <c r="A8" s="91">
        <v>3</v>
      </c>
      <c r="B8" s="204"/>
      <c r="C8" s="138"/>
      <c r="D8" s="205"/>
      <c r="E8" s="205"/>
      <c r="F8" s="202">
        <f t="shared" si="0"/>
        <v>0</v>
      </c>
    </row>
    <row r="9" spans="1:6" ht="15.75">
      <c r="A9" s="91">
        <v>4</v>
      </c>
      <c r="B9" s="204"/>
      <c r="C9" s="138"/>
      <c r="D9" s="205"/>
      <c r="E9" s="205"/>
      <c r="F9" s="202">
        <f t="shared" si="0"/>
        <v>0</v>
      </c>
    </row>
    <row r="10" spans="1:6" ht="15.75">
      <c r="A10" s="91">
        <v>5</v>
      </c>
      <c r="B10" s="204"/>
      <c r="C10" s="138"/>
      <c r="D10" s="205"/>
      <c r="E10" s="205"/>
      <c r="F10" s="202">
        <f t="shared" si="0"/>
        <v>0</v>
      </c>
    </row>
    <row r="11" spans="1:6" ht="15.75">
      <c r="A11" s="91">
        <v>6</v>
      </c>
      <c r="B11" s="204"/>
      <c r="C11" s="138"/>
      <c r="D11" s="205"/>
      <c r="E11" s="205"/>
      <c r="F11" s="202">
        <f t="shared" si="0"/>
        <v>0</v>
      </c>
    </row>
    <row r="12" spans="1:6" ht="15.75">
      <c r="A12" s="91">
        <v>7</v>
      </c>
      <c r="B12" s="204"/>
      <c r="C12" s="138"/>
      <c r="D12" s="205"/>
      <c r="E12" s="205"/>
      <c r="F12" s="202">
        <f t="shared" si="0"/>
        <v>0</v>
      </c>
    </row>
    <row r="13" spans="1:6" ht="15.75">
      <c r="A13" s="91">
        <v>8</v>
      </c>
      <c r="B13" s="204"/>
      <c r="C13" s="138"/>
      <c r="D13" s="205"/>
      <c r="E13" s="205"/>
      <c r="F13" s="202">
        <f t="shared" si="0"/>
        <v>0</v>
      </c>
    </row>
    <row r="14" spans="1:6" ht="15.75">
      <c r="A14" s="91">
        <v>9</v>
      </c>
      <c r="B14" s="204"/>
      <c r="C14" s="138"/>
      <c r="D14" s="205"/>
      <c r="E14" s="205"/>
      <c r="F14" s="202">
        <f t="shared" si="0"/>
        <v>0</v>
      </c>
    </row>
    <row r="15" spans="1:6" ht="15.75">
      <c r="A15" s="91">
        <v>10</v>
      </c>
      <c r="B15" s="204"/>
      <c r="C15" s="138"/>
      <c r="D15" s="205"/>
      <c r="E15" s="205"/>
      <c r="F15" s="202">
        <f t="shared" si="0"/>
        <v>0</v>
      </c>
    </row>
    <row r="16" spans="1:6" ht="15.75">
      <c r="A16" s="91">
        <v>11</v>
      </c>
      <c r="B16" s="204"/>
      <c r="C16" s="138"/>
      <c r="D16" s="205"/>
      <c r="E16" s="205"/>
      <c r="F16" s="202">
        <f t="shared" si="0"/>
        <v>0</v>
      </c>
    </row>
    <row r="17" spans="1:6" ht="15.75">
      <c r="A17" s="91">
        <v>12</v>
      </c>
      <c r="B17" s="204"/>
      <c r="C17" s="138"/>
      <c r="D17" s="205"/>
      <c r="E17" s="205"/>
      <c r="F17" s="202">
        <f t="shared" si="0"/>
        <v>0</v>
      </c>
    </row>
    <row r="18" spans="1:6" ht="15.75">
      <c r="A18" s="91">
        <v>13</v>
      </c>
      <c r="B18" s="204"/>
      <c r="C18" s="138"/>
      <c r="D18" s="205"/>
      <c r="E18" s="205"/>
      <c r="F18" s="202">
        <f aca="true" t="shared" si="1" ref="F18:F30">C18*E18</f>
        <v>0</v>
      </c>
    </row>
    <row r="19" spans="1:6" ht="15.75">
      <c r="A19" s="91">
        <v>14</v>
      </c>
      <c r="B19" s="204"/>
      <c r="C19" s="138"/>
      <c r="D19" s="205"/>
      <c r="E19" s="205"/>
      <c r="F19" s="202">
        <f t="shared" si="1"/>
        <v>0</v>
      </c>
    </row>
    <row r="20" spans="1:6" ht="15.75">
      <c r="A20" s="91">
        <v>15</v>
      </c>
      <c r="B20" s="204"/>
      <c r="C20" s="138"/>
      <c r="D20" s="205"/>
      <c r="E20" s="205"/>
      <c r="F20" s="202">
        <f t="shared" si="1"/>
        <v>0</v>
      </c>
    </row>
    <row r="21" spans="1:6" ht="15.75">
      <c r="A21" s="91">
        <v>16</v>
      </c>
      <c r="B21" s="204"/>
      <c r="C21" s="138"/>
      <c r="D21" s="205"/>
      <c r="E21" s="205"/>
      <c r="F21" s="202">
        <f t="shared" si="1"/>
        <v>0</v>
      </c>
    </row>
    <row r="22" spans="1:6" ht="15.75">
      <c r="A22" s="91">
        <v>17</v>
      </c>
      <c r="B22" s="204"/>
      <c r="C22" s="138"/>
      <c r="D22" s="205"/>
      <c r="E22" s="205"/>
      <c r="F22" s="202">
        <f t="shared" si="1"/>
        <v>0</v>
      </c>
    </row>
    <row r="23" spans="1:6" ht="15.75">
      <c r="A23" s="91">
        <v>18</v>
      </c>
      <c r="B23" s="408"/>
      <c r="C23" s="138"/>
      <c r="D23" s="411"/>
      <c r="E23" s="410"/>
      <c r="F23" s="202">
        <f>C23*E23</f>
        <v>0</v>
      </c>
    </row>
    <row r="24" spans="1:6" ht="15.75">
      <c r="A24" s="91">
        <v>19</v>
      </c>
      <c r="B24" s="408"/>
      <c r="C24" s="409"/>
      <c r="D24" s="411"/>
      <c r="E24" s="410"/>
      <c r="F24" s="202">
        <f t="shared" si="1"/>
        <v>0</v>
      </c>
    </row>
    <row r="25" spans="1:6" ht="15.75">
      <c r="A25" s="91">
        <v>20</v>
      </c>
      <c r="B25" s="408"/>
      <c r="C25" s="409"/>
      <c r="D25" s="411"/>
      <c r="E25" s="410"/>
      <c r="F25" s="202">
        <f t="shared" si="1"/>
        <v>0</v>
      </c>
    </row>
    <row r="26" spans="1:6" ht="15.75">
      <c r="A26" s="91">
        <v>21</v>
      </c>
      <c r="B26" s="408"/>
      <c r="C26" s="409"/>
      <c r="D26" s="411"/>
      <c r="E26" s="410"/>
      <c r="F26" s="202">
        <f t="shared" si="1"/>
        <v>0</v>
      </c>
    </row>
    <row r="27" spans="1:6" ht="15.75">
      <c r="A27" s="91">
        <v>22</v>
      </c>
      <c r="B27" s="408"/>
      <c r="C27" s="409"/>
      <c r="D27" s="411"/>
      <c r="E27" s="410"/>
      <c r="F27" s="202">
        <f t="shared" si="1"/>
        <v>0</v>
      </c>
    </row>
    <row r="28" spans="1:6" ht="15.75">
      <c r="A28" s="91">
        <v>23</v>
      </c>
      <c r="B28" s="408"/>
      <c r="C28" s="409"/>
      <c r="D28" s="411"/>
      <c r="E28" s="410"/>
      <c r="F28" s="202">
        <f t="shared" si="1"/>
        <v>0</v>
      </c>
    </row>
    <row r="29" spans="1:6" ht="15.75">
      <c r="A29" s="91">
        <v>24</v>
      </c>
      <c r="B29" s="408"/>
      <c r="C29" s="409"/>
      <c r="D29" s="411"/>
      <c r="E29" s="410"/>
      <c r="F29" s="202">
        <f t="shared" si="1"/>
        <v>0</v>
      </c>
    </row>
    <row r="30" spans="1:6" ht="15.75">
      <c r="A30" s="91">
        <v>25</v>
      </c>
      <c r="B30" s="408"/>
      <c r="C30" s="409"/>
      <c r="D30" s="411"/>
      <c r="E30" s="410"/>
      <c r="F30" s="202">
        <f t="shared" si="1"/>
        <v>0</v>
      </c>
    </row>
  </sheetData>
  <sheetProtection password="F957" sheet="1" objects="1" formatColumns="0" formatRows="0"/>
  <mergeCells count="7">
    <mergeCell ref="D1:G1"/>
    <mergeCell ref="B5:E5"/>
    <mergeCell ref="F3:F4"/>
    <mergeCell ref="A3:A4"/>
    <mergeCell ref="B3:B4"/>
    <mergeCell ref="C3:C4"/>
    <mergeCell ref="D3:E3"/>
  </mergeCells>
  <hyperlinks>
    <hyperlink ref="B1" location="СХЕМА!A1" display="вернуться к схеме"/>
    <hyperlink ref="D1:G1" location="Кап.вложения!A1" display="ПЕРЕЙТИ К КАПИТАЛЬНЫМ ВЛОЖЕНИЯМ"/>
  </hyperlinks>
  <printOptions/>
  <pageMargins left="0.1968503937007874" right="0.2755905511811024" top="0.984251968503937" bottom="0.984251968503937" header="0.5118110236220472" footer="0.5118110236220472"/>
  <pageSetup fitToHeight="1" fitToWidth="1" horizontalDpi="300" verticalDpi="300" orientation="landscape" paperSize="9" scale="94" r:id="rId1"/>
  <headerFooter alignWithMargins="0">
    <oddFooter>&amp;L&amp;"Arial,курсив"© МРАПМСБ&amp;R&amp;"Arial,курсив"&amp;D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4">
    <pageSetUpPr fitToPage="1"/>
  </sheetPr>
  <dimension ref="A1:P10"/>
  <sheetViews>
    <sheetView zoomScale="75" zoomScaleNormal="75" zoomScaleSheetLayoutView="75" zoomScalePageLayoutView="0" workbookViewId="0" topLeftCell="A1">
      <selection activeCell="D4" sqref="D4"/>
    </sheetView>
  </sheetViews>
  <sheetFormatPr defaultColWidth="9.140625" defaultRowHeight="12.75"/>
  <cols>
    <col min="1" max="1" width="5.8515625" style="8" customWidth="1"/>
    <col min="2" max="2" width="34.421875" style="1" customWidth="1"/>
    <col min="3" max="3" width="12.8515625" style="1" customWidth="1"/>
    <col min="4" max="15" width="10.00390625" style="1" customWidth="1"/>
    <col min="16" max="16" width="13.00390625" style="1" customWidth="1"/>
    <col min="17" max="17" width="9.8515625" style="1" customWidth="1"/>
    <col min="18" max="16384" width="9.140625" style="1" customWidth="1"/>
  </cols>
  <sheetData>
    <row r="1" spans="1:8" ht="16.5" customHeight="1">
      <c r="A1" s="55"/>
      <c r="B1" s="6" t="s">
        <v>123</v>
      </c>
      <c r="E1" s="747" t="s">
        <v>164</v>
      </c>
      <c r="F1" s="747"/>
      <c r="G1" s="747"/>
      <c r="H1" s="747"/>
    </row>
    <row r="2" spans="2:4" ht="16.5" customHeight="1">
      <c r="B2" s="8" t="s">
        <v>165</v>
      </c>
      <c r="C2" s="57"/>
      <c r="D2" s="125">
        <f>IF(ABS(P7-C6)&gt;1,"Внимание: СТОИМОСТЬ ОБОРУДОВАНИЯ НЕ СОВПАДАЕТ!!!",0)</f>
        <v>0</v>
      </c>
    </row>
    <row r="3" spans="1:16" ht="18" customHeight="1">
      <c r="A3" s="708" t="s">
        <v>125</v>
      </c>
      <c r="B3" s="708" t="s">
        <v>105</v>
      </c>
      <c r="C3" s="710" t="s">
        <v>126</v>
      </c>
      <c r="D3" s="711"/>
      <c r="E3" s="711"/>
      <c r="F3" s="711"/>
      <c r="G3" s="711"/>
      <c r="H3" s="711"/>
      <c r="I3" s="711"/>
      <c r="J3" s="711"/>
      <c r="K3" s="711"/>
      <c r="L3" s="711"/>
      <c r="M3" s="711"/>
      <c r="N3" s="711"/>
      <c r="O3" s="712"/>
      <c r="P3" s="709" t="s">
        <v>150</v>
      </c>
    </row>
    <row r="4" spans="1:16" ht="18">
      <c r="A4" s="709"/>
      <c r="B4" s="709"/>
      <c r="C4" s="161">
        <v>0</v>
      </c>
      <c r="D4" s="148">
        <f>'Приложение 1 (На печать 1)'!C8</f>
        <v>42126</v>
      </c>
      <c r="E4" s="148">
        <f>'Приложение 1 (На печать 1)'!D8</f>
        <v>42157</v>
      </c>
      <c r="F4" s="148">
        <f>'Приложение 1 (На печать 1)'!E8</f>
        <v>42188</v>
      </c>
      <c r="G4" s="148">
        <f>'Приложение 1 (На печать 1)'!F8</f>
        <v>42219</v>
      </c>
      <c r="H4" s="148">
        <f>'Приложение 1 (На печать 1)'!G8</f>
        <v>42250</v>
      </c>
      <c r="I4" s="148">
        <f>'Приложение 1 (На печать 1)'!H8</f>
        <v>42281</v>
      </c>
      <c r="J4" s="148">
        <f>'Приложение 1 (На печать 1)'!I8</f>
        <v>42312</v>
      </c>
      <c r="K4" s="148">
        <f>'Приложение 1 (На печать 1)'!J8</f>
        <v>42343</v>
      </c>
      <c r="L4" s="148">
        <f>'Приложение 1 (На печать 1)'!K8</f>
        <v>42374</v>
      </c>
      <c r="M4" s="148">
        <f>'Приложение 1 (На печать 1)'!L8</f>
        <v>42405</v>
      </c>
      <c r="N4" s="148">
        <f>'Приложение 1 (На печать 1)'!M8</f>
        <v>42436</v>
      </c>
      <c r="O4" s="148">
        <f>'Приложение 1 (На печать 1)'!N8</f>
        <v>42467</v>
      </c>
      <c r="P4" s="721"/>
    </row>
    <row r="5" spans="1:16" ht="18">
      <c r="A5" s="214"/>
      <c r="B5" s="215" t="s">
        <v>132</v>
      </c>
      <c r="C5" s="202">
        <f aca="true" t="shared" si="0" ref="C5:P5">SUM(C7:C10)</f>
        <v>0</v>
      </c>
      <c r="D5" s="202">
        <f t="shared" si="0"/>
        <v>0</v>
      </c>
      <c r="E5" s="202">
        <f t="shared" si="0"/>
        <v>0</v>
      </c>
      <c r="F5" s="202">
        <f t="shared" si="0"/>
        <v>0</v>
      </c>
      <c r="G5" s="202">
        <f t="shared" si="0"/>
        <v>0</v>
      </c>
      <c r="H5" s="202">
        <f t="shared" si="0"/>
        <v>0</v>
      </c>
      <c r="I5" s="202">
        <f t="shared" si="0"/>
        <v>0</v>
      </c>
      <c r="J5" s="202">
        <f t="shared" si="0"/>
        <v>0</v>
      </c>
      <c r="K5" s="202">
        <f t="shared" si="0"/>
        <v>0</v>
      </c>
      <c r="L5" s="202">
        <f t="shared" si="0"/>
        <v>0</v>
      </c>
      <c r="M5" s="202">
        <f t="shared" si="0"/>
        <v>0</v>
      </c>
      <c r="N5" s="202">
        <f t="shared" si="0"/>
        <v>0</v>
      </c>
      <c r="O5" s="202">
        <f t="shared" si="0"/>
        <v>0</v>
      </c>
      <c r="P5" s="202">
        <f t="shared" si="0"/>
        <v>0</v>
      </c>
    </row>
    <row r="6" spans="1:16" ht="30.75" hidden="1" thickBot="1">
      <c r="A6" s="206"/>
      <c r="B6" s="207" t="s">
        <v>166</v>
      </c>
      <c r="C6" s="208">
        <f>'5.3. Оборудование'!F5</f>
        <v>0</v>
      </c>
      <c r="D6" s="209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1"/>
    </row>
    <row r="7" spans="1:16" ht="21" customHeight="1">
      <c r="A7" s="71">
        <v>1</v>
      </c>
      <c r="B7" s="92" t="s">
        <v>167</v>
      </c>
      <c r="C7" s="216">
        <f>'5.3. Оборудование'!F5</f>
        <v>0</v>
      </c>
      <c r="D7" s="117">
        <v>0</v>
      </c>
      <c r="E7" s="117">
        <v>0</v>
      </c>
      <c r="F7" s="117">
        <v>0</v>
      </c>
      <c r="G7" s="117">
        <v>0</v>
      </c>
      <c r="H7" s="117">
        <v>0</v>
      </c>
      <c r="I7" s="117">
        <v>0</v>
      </c>
      <c r="J7" s="117">
        <v>0</v>
      </c>
      <c r="K7" s="117">
        <v>0</v>
      </c>
      <c r="L7" s="117">
        <v>0</v>
      </c>
      <c r="M7" s="117">
        <v>0</v>
      </c>
      <c r="N7" s="117">
        <v>0</v>
      </c>
      <c r="O7" s="117">
        <v>0</v>
      </c>
      <c r="P7" s="155">
        <f>SUM(C7:O7)</f>
        <v>0</v>
      </c>
    </row>
    <row r="8" spans="1:16" ht="32.25" customHeight="1">
      <c r="A8" s="86">
        <v>2</v>
      </c>
      <c r="B8" s="93" t="s">
        <v>168</v>
      </c>
      <c r="C8" s="118">
        <v>0</v>
      </c>
      <c r="D8" s="118">
        <v>0</v>
      </c>
      <c r="E8" s="118">
        <v>0</v>
      </c>
      <c r="F8" s="118">
        <v>0</v>
      </c>
      <c r="G8" s="118">
        <v>0</v>
      </c>
      <c r="H8" s="118">
        <v>0</v>
      </c>
      <c r="I8" s="118">
        <v>0</v>
      </c>
      <c r="J8" s="118">
        <v>0</v>
      </c>
      <c r="K8" s="118">
        <v>0</v>
      </c>
      <c r="L8" s="118">
        <v>0</v>
      </c>
      <c r="M8" s="118">
        <v>0</v>
      </c>
      <c r="N8" s="118">
        <v>0</v>
      </c>
      <c r="O8" s="118">
        <v>0</v>
      </c>
      <c r="P8" s="158">
        <f>SUM(C8:O8)</f>
        <v>0</v>
      </c>
    </row>
    <row r="9" spans="1:16" ht="45">
      <c r="A9" s="86">
        <v>3</v>
      </c>
      <c r="B9" s="93" t="s">
        <v>169</v>
      </c>
      <c r="C9" s="212">
        <f>'5.2. Помещения'!C8+'5.2. Помещения'!C12</f>
        <v>0</v>
      </c>
      <c r="D9" s="212">
        <f>'5.2. Помещения'!D8+'5.2. Помещения'!D12</f>
        <v>0</v>
      </c>
      <c r="E9" s="212">
        <f>'5.2. Помещения'!E8+'5.2. Помещения'!E12</f>
        <v>0</v>
      </c>
      <c r="F9" s="212">
        <f>'5.2. Помещения'!F8+'5.2. Помещения'!F12</f>
        <v>0</v>
      </c>
      <c r="G9" s="212">
        <f>'5.2. Помещения'!G8+'5.2. Помещения'!G12</f>
        <v>0</v>
      </c>
      <c r="H9" s="212">
        <f>'5.2. Помещения'!H8+'5.2. Помещения'!H12</f>
        <v>0</v>
      </c>
      <c r="I9" s="212">
        <f>'5.2. Помещения'!I8+'5.2. Помещения'!I12</f>
        <v>0</v>
      </c>
      <c r="J9" s="212">
        <f>'5.2. Помещения'!J8+'5.2. Помещения'!J12</f>
        <v>0</v>
      </c>
      <c r="K9" s="212">
        <f>'5.2. Помещения'!K8+'5.2. Помещения'!K12</f>
        <v>0</v>
      </c>
      <c r="L9" s="212">
        <f>'5.2. Помещения'!L8+'5.2. Помещения'!L12</f>
        <v>0</v>
      </c>
      <c r="M9" s="212">
        <f>'5.2. Помещения'!M8+'5.2. Помещения'!M12</f>
        <v>0</v>
      </c>
      <c r="N9" s="212">
        <f>'5.2. Помещения'!N8+'5.2. Помещения'!N12</f>
        <v>0</v>
      </c>
      <c r="O9" s="212">
        <f>'5.2. Помещения'!O8+'5.2. Помещения'!O12</f>
        <v>0</v>
      </c>
      <c r="P9" s="158">
        <f>SUM(C9:O9)</f>
        <v>0</v>
      </c>
    </row>
    <row r="10" spans="1:16" ht="18" customHeight="1">
      <c r="A10" s="86">
        <v>4</v>
      </c>
      <c r="B10" s="119" t="s">
        <v>170</v>
      </c>
      <c r="C10" s="118">
        <v>0</v>
      </c>
      <c r="D10" s="118">
        <v>0</v>
      </c>
      <c r="E10" s="118">
        <v>0</v>
      </c>
      <c r="F10" s="118">
        <v>0</v>
      </c>
      <c r="G10" s="118">
        <v>0</v>
      </c>
      <c r="H10" s="118">
        <v>0</v>
      </c>
      <c r="I10" s="118">
        <v>0</v>
      </c>
      <c r="J10" s="118">
        <v>0</v>
      </c>
      <c r="K10" s="118">
        <v>0</v>
      </c>
      <c r="L10" s="118">
        <v>0</v>
      </c>
      <c r="M10" s="118">
        <v>0</v>
      </c>
      <c r="N10" s="118">
        <v>0</v>
      </c>
      <c r="O10" s="118">
        <v>0</v>
      </c>
      <c r="P10" s="158">
        <f>SUM(C10:O10)</f>
        <v>0</v>
      </c>
    </row>
  </sheetData>
  <sheetProtection password="F957" sheet="1" objects="1" formatColumns="0" formatRows="0"/>
  <protectedRanges>
    <protectedRange sqref="B10" name="Диапазон14"/>
  </protectedRanges>
  <mergeCells count="5">
    <mergeCell ref="P3:P4"/>
    <mergeCell ref="E1:H1"/>
    <mergeCell ref="A3:A4"/>
    <mergeCell ref="B3:B4"/>
    <mergeCell ref="C3:O3"/>
  </mergeCells>
  <hyperlinks>
    <hyperlink ref="B1" location="СХЕМА!A1" display="вернуться к схеме"/>
    <hyperlink ref="E1:H1" location="Оборудование!A1" display="ПЕРЕЙТИ К ПЕРЕЧНЮ ОБОРУДОВАНИЯ"/>
  </hyperlinks>
  <printOptions/>
  <pageMargins left="0.1968503937007874" right="0.2755905511811024" top="0.984251968503937" bottom="0.984251968503937" header="0.5118110236220472" footer="0.5118110236220472"/>
  <pageSetup fitToHeight="1" fitToWidth="1" horizontalDpi="300" verticalDpi="300" orientation="landscape" paperSize="9" scale="80" r:id="rId3"/>
  <headerFooter alignWithMargins="0">
    <oddFooter>&amp;L&amp;"Arial,курсив"© МРАПМСБ&amp;R&amp;"Arial,курсив"&amp;D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3">
    <pageSetUpPr fitToPage="1"/>
  </sheetPr>
  <dimension ref="A1:P24"/>
  <sheetViews>
    <sheetView zoomScale="75" zoomScaleNormal="75" zoomScaleSheetLayoutView="75" zoomScalePageLayoutView="0" workbookViewId="0" topLeftCell="A1">
      <selection activeCell="E18" sqref="E18"/>
    </sheetView>
  </sheetViews>
  <sheetFormatPr defaultColWidth="9.140625" defaultRowHeight="12.75"/>
  <cols>
    <col min="1" max="1" width="5.28125" style="8" customWidth="1"/>
    <col min="2" max="2" width="27.7109375" style="1" customWidth="1"/>
    <col min="3" max="3" width="10.8515625" style="1" customWidth="1"/>
    <col min="4" max="4" width="12.421875" style="1" customWidth="1"/>
    <col min="5" max="5" width="13.140625" style="1" customWidth="1"/>
    <col min="6" max="15" width="12.7109375" style="1" customWidth="1"/>
    <col min="16" max="16" width="14.00390625" style="1" customWidth="1"/>
    <col min="17" max="17" width="8.7109375" style="1" customWidth="1"/>
    <col min="18" max="18" width="9.8515625" style="1" customWidth="1"/>
    <col min="19" max="16384" width="9.140625" style="1" customWidth="1"/>
  </cols>
  <sheetData>
    <row r="1" spans="1:2" ht="16.5" customHeight="1">
      <c r="A1" s="55"/>
      <c r="B1" s="6" t="s">
        <v>123</v>
      </c>
    </row>
    <row r="2" spans="1:2" ht="16.5" customHeight="1">
      <c r="A2" s="55"/>
      <c r="B2" s="6"/>
    </row>
    <row r="3" spans="2:3" ht="16.5" customHeight="1">
      <c r="B3" s="8" t="s">
        <v>173</v>
      </c>
      <c r="C3" s="57"/>
    </row>
    <row r="4" spans="1:16" ht="18" customHeight="1">
      <c r="A4" s="708" t="s">
        <v>125</v>
      </c>
      <c r="B4" s="708" t="s">
        <v>105</v>
      </c>
      <c r="C4" s="708" t="s">
        <v>126</v>
      </c>
      <c r="D4" s="753"/>
      <c r="E4" s="753"/>
      <c r="F4" s="753"/>
      <c r="G4" s="753"/>
      <c r="H4" s="753"/>
      <c r="I4" s="753"/>
      <c r="J4" s="753"/>
      <c r="K4" s="753"/>
      <c r="L4" s="753"/>
      <c r="M4" s="753"/>
      <c r="N4" s="753"/>
      <c r="O4" s="753"/>
      <c r="P4" s="707" t="s">
        <v>127</v>
      </c>
    </row>
    <row r="5" spans="1:16" ht="18">
      <c r="A5" s="708"/>
      <c r="B5" s="708"/>
      <c r="C5" s="187">
        <v>0</v>
      </c>
      <c r="D5" s="145">
        <f>'Приложение 1 (На печать 1)'!C8</f>
        <v>42126</v>
      </c>
      <c r="E5" s="145">
        <f>'Приложение 1 (На печать 1)'!D8</f>
        <v>42157</v>
      </c>
      <c r="F5" s="145">
        <f>'Приложение 1 (На печать 1)'!E8</f>
        <v>42188</v>
      </c>
      <c r="G5" s="145">
        <f>'Приложение 1 (На печать 1)'!F8</f>
        <v>42219</v>
      </c>
      <c r="H5" s="145">
        <f>'Приложение 1 (На печать 1)'!G8</f>
        <v>42250</v>
      </c>
      <c r="I5" s="145">
        <f>'Приложение 1 (На печать 1)'!H8</f>
        <v>42281</v>
      </c>
      <c r="J5" s="145">
        <f>'Приложение 1 (На печать 1)'!I8</f>
        <v>42312</v>
      </c>
      <c r="K5" s="145">
        <f>'Приложение 1 (На печать 1)'!J8</f>
        <v>42343</v>
      </c>
      <c r="L5" s="145">
        <f>'Приложение 1 (На печать 1)'!K8</f>
        <v>42374</v>
      </c>
      <c r="M5" s="145">
        <f>'Приложение 1 (На печать 1)'!L8</f>
        <v>42405</v>
      </c>
      <c r="N5" s="145">
        <f>'Приложение 1 (На печать 1)'!M8</f>
        <v>42436</v>
      </c>
      <c r="O5" s="145">
        <f>'Приложение 1 (На печать 1)'!N8</f>
        <v>42467</v>
      </c>
      <c r="P5" s="707"/>
    </row>
    <row r="6" spans="1:16" ht="18">
      <c r="A6" s="217"/>
      <c r="B6" s="215" t="s">
        <v>132</v>
      </c>
      <c r="C6" s="158">
        <f aca="true" t="shared" si="0" ref="C6:P6">SUM(C7:C10)</f>
        <v>0</v>
      </c>
      <c r="D6" s="158">
        <f t="shared" si="0"/>
        <v>0</v>
      </c>
      <c r="E6" s="158">
        <f t="shared" si="0"/>
        <v>0</v>
      </c>
      <c r="F6" s="158">
        <f t="shared" si="0"/>
        <v>0</v>
      </c>
      <c r="G6" s="158">
        <f t="shared" si="0"/>
        <v>0</v>
      </c>
      <c r="H6" s="158">
        <f t="shared" si="0"/>
        <v>0</v>
      </c>
      <c r="I6" s="158">
        <f t="shared" si="0"/>
        <v>0</v>
      </c>
      <c r="J6" s="158">
        <f t="shared" si="0"/>
        <v>0</v>
      </c>
      <c r="K6" s="158">
        <f t="shared" si="0"/>
        <v>0</v>
      </c>
      <c r="L6" s="158">
        <f t="shared" si="0"/>
        <v>0</v>
      </c>
      <c r="M6" s="158">
        <f t="shared" si="0"/>
        <v>0</v>
      </c>
      <c r="N6" s="158">
        <f t="shared" si="0"/>
        <v>0</v>
      </c>
      <c r="O6" s="158">
        <f t="shared" si="0"/>
        <v>0</v>
      </c>
      <c r="P6" s="158">
        <f t="shared" si="0"/>
        <v>0</v>
      </c>
    </row>
    <row r="7" spans="1:16" ht="45.75" customHeight="1">
      <c r="A7" s="22">
        <v>1</v>
      </c>
      <c r="B7" s="236" t="s">
        <v>174</v>
      </c>
      <c r="C7" s="120">
        <v>0</v>
      </c>
      <c r="D7" s="120">
        <v>0</v>
      </c>
      <c r="E7" s="120">
        <v>0</v>
      </c>
      <c r="F7" s="120">
        <v>0</v>
      </c>
      <c r="G7" s="120">
        <v>0</v>
      </c>
      <c r="H7" s="120">
        <v>0</v>
      </c>
      <c r="I7" s="120">
        <v>0</v>
      </c>
      <c r="J7" s="120">
        <v>0</v>
      </c>
      <c r="K7" s="120">
        <v>0</v>
      </c>
      <c r="L7" s="120">
        <v>0</v>
      </c>
      <c r="M7" s="120">
        <v>0</v>
      </c>
      <c r="N7" s="120">
        <v>0</v>
      </c>
      <c r="O7" s="120">
        <v>0</v>
      </c>
      <c r="P7" s="158">
        <f>SUM(C7:O7)</f>
        <v>0</v>
      </c>
    </row>
    <row r="8" spans="1:16" ht="32.25" customHeight="1">
      <c r="A8" s="22">
        <v>2</v>
      </c>
      <c r="B8" s="236" t="s">
        <v>177</v>
      </c>
      <c r="C8" s="115">
        <v>0</v>
      </c>
      <c r="D8" s="115">
        <v>0</v>
      </c>
      <c r="E8" s="115">
        <v>0</v>
      </c>
      <c r="F8" s="115">
        <v>0</v>
      </c>
      <c r="G8" s="115">
        <v>0</v>
      </c>
      <c r="H8" s="115">
        <v>0</v>
      </c>
      <c r="I8" s="115">
        <v>0</v>
      </c>
      <c r="J8" s="115">
        <v>0</v>
      </c>
      <c r="K8" s="115">
        <v>0</v>
      </c>
      <c r="L8" s="115">
        <v>0</v>
      </c>
      <c r="M8" s="115">
        <v>0</v>
      </c>
      <c r="N8" s="115">
        <v>0</v>
      </c>
      <c r="O8" s="115">
        <v>0</v>
      </c>
      <c r="P8" s="158">
        <f>SUM(C8:O8)</f>
        <v>0</v>
      </c>
    </row>
    <row r="9" spans="1:16" ht="44.25" customHeight="1">
      <c r="A9" s="22">
        <v>3</v>
      </c>
      <c r="B9" s="236" t="s">
        <v>175</v>
      </c>
      <c r="C9" s="234">
        <f>'5.2. Помещения'!C7</f>
        <v>0</v>
      </c>
      <c r="D9" s="235">
        <f>'5.2. Помещения'!D7</f>
        <v>0</v>
      </c>
      <c r="E9" s="235">
        <f>'5.2. Помещения'!E7</f>
        <v>0</v>
      </c>
      <c r="F9" s="235">
        <f>'5.2. Помещения'!F7</f>
        <v>0</v>
      </c>
      <c r="G9" s="235">
        <f>'5.2. Помещения'!G7</f>
        <v>0</v>
      </c>
      <c r="H9" s="235">
        <f>'5.2. Помещения'!H7</f>
        <v>0</v>
      </c>
      <c r="I9" s="235">
        <f>'5.2. Помещения'!I7</f>
        <v>0</v>
      </c>
      <c r="J9" s="235">
        <f>'5.2. Помещения'!J7</f>
        <v>0</v>
      </c>
      <c r="K9" s="235">
        <f>'5.2. Помещения'!K7</f>
        <v>0</v>
      </c>
      <c r="L9" s="235">
        <f>'5.2. Помещения'!L7</f>
        <v>0</v>
      </c>
      <c r="M9" s="235">
        <f>'5.2. Помещения'!M7</f>
        <v>0</v>
      </c>
      <c r="N9" s="235">
        <f>'5.2. Помещения'!N7</f>
        <v>0</v>
      </c>
      <c r="O9" s="235">
        <f>'5.2. Помещения'!O7</f>
        <v>0</v>
      </c>
      <c r="P9" s="158">
        <f>SUM(C9:O9)</f>
        <v>0</v>
      </c>
    </row>
    <row r="10" spans="1:16" ht="44.25" customHeight="1">
      <c r="A10" s="22">
        <v>4</v>
      </c>
      <c r="B10" s="236" t="s">
        <v>176</v>
      </c>
      <c r="C10" s="139">
        <f>'5.2. Помещения'!C9</f>
        <v>0</v>
      </c>
      <c r="D10" s="139">
        <f>'5.2. Помещения'!D9</f>
        <v>0</v>
      </c>
      <c r="E10" s="139">
        <f>'5.2. Помещения'!E9</f>
        <v>0</v>
      </c>
      <c r="F10" s="139">
        <f>'5.2. Помещения'!F9</f>
        <v>0</v>
      </c>
      <c r="G10" s="139">
        <f>'5.2. Помещения'!G9</f>
        <v>0</v>
      </c>
      <c r="H10" s="139">
        <f>'5.2. Помещения'!H9</f>
        <v>0</v>
      </c>
      <c r="I10" s="139">
        <f>'5.2. Помещения'!I9</f>
        <v>0</v>
      </c>
      <c r="J10" s="139">
        <f>'5.2. Помещения'!J9</f>
        <v>0</v>
      </c>
      <c r="K10" s="139">
        <f>'5.2. Помещения'!K9</f>
        <v>0</v>
      </c>
      <c r="L10" s="139">
        <f>'5.2. Помещения'!L9</f>
        <v>0</v>
      </c>
      <c r="M10" s="139">
        <f>'5.2. Помещения'!M9</f>
        <v>0</v>
      </c>
      <c r="N10" s="139">
        <f>'5.2. Помещения'!N9</f>
        <v>0</v>
      </c>
      <c r="O10" s="139">
        <f>'5.2. Помещения'!O9</f>
        <v>0</v>
      </c>
      <c r="P10" s="158">
        <f>SUM(C10:O10)</f>
        <v>0</v>
      </c>
    </row>
    <row r="12" spans="2:3" ht="18">
      <c r="B12" s="8" t="s">
        <v>198</v>
      </c>
      <c r="C12" s="57"/>
    </row>
    <row r="13" spans="1:16" ht="18">
      <c r="A13" s="708" t="s">
        <v>125</v>
      </c>
      <c r="B13" s="708" t="s">
        <v>105</v>
      </c>
      <c r="C13" s="710" t="s">
        <v>126</v>
      </c>
      <c r="D13" s="711"/>
      <c r="E13" s="711"/>
      <c r="F13" s="711"/>
      <c r="G13" s="711"/>
      <c r="H13" s="711"/>
      <c r="I13" s="711"/>
      <c r="J13" s="711"/>
      <c r="K13" s="711"/>
      <c r="L13" s="711"/>
      <c r="M13" s="711"/>
      <c r="N13" s="711"/>
      <c r="O13" s="712"/>
      <c r="P13" s="709" t="s">
        <v>150</v>
      </c>
    </row>
    <row r="14" spans="1:16" ht="18">
      <c r="A14" s="708"/>
      <c r="B14" s="708"/>
      <c r="C14" s="187">
        <v>0</v>
      </c>
      <c r="D14" s="145">
        <f>'Приложение 1 (На печать 1)'!C8</f>
        <v>42126</v>
      </c>
      <c r="E14" s="145">
        <f>'Приложение 1 (На печать 1)'!D8</f>
        <v>42157</v>
      </c>
      <c r="F14" s="145">
        <f>'Приложение 1 (На печать 1)'!E8</f>
        <v>42188</v>
      </c>
      <c r="G14" s="145">
        <f>'Приложение 1 (На печать 1)'!F8</f>
        <v>42219</v>
      </c>
      <c r="H14" s="145">
        <f>'Приложение 1 (На печать 1)'!G8</f>
        <v>42250</v>
      </c>
      <c r="I14" s="145">
        <f>'Приложение 1 (На печать 1)'!H8</f>
        <v>42281</v>
      </c>
      <c r="J14" s="145">
        <f>'Приложение 1 (На печать 1)'!I8</f>
        <v>42312</v>
      </c>
      <c r="K14" s="145">
        <f>'Приложение 1 (На печать 1)'!J8</f>
        <v>42343</v>
      </c>
      <c r="L14" s="145">
        <f>'Приложение 1 (На печать 1)'!K8</f>
        <v>42374</v>
      </c>
      <c r="M14" s="145">
        <f>'Приложение 1 (На печать 1)'!L8</f>
        <v>42405</v>
      </c>
      <c r="N14" s="145">
        <f>'Приложение 1 (На печать 1)'!M8</f>
        <v>42436</v>
      </c>
      <c r="O14" s="145">
        <f>'Приложение 1 (На печать 1)'!N8</f>
        <v>42467</v>
      </c>
      <c r="P14" s="722"/>
    </row>
    <row r="15" spans="1:16" ht="18">
      <c r="A15" s="213"/>
      <c r="B15" s="154" t="s">
        <v>132</v>
      </c>
      <c r="C15" s="155">
        <f aca="true" t="shared" si="1" ref="C15:P15">SUM(C16:C24)</f>
        <v>0</v>
      </c>
      <c r="D15" s="155">
        <f t="shared" si="1"/>
        <v>0</v>
      </c>
      <c r="E15" s="155">
        <f t="shared" si="1"/>
        <v>0</v>
      </c>
      <c r="F15" s="155">
        <f t="shared" si="1"/>
        <v>0</v>
      </c>
      <c r="G15" s="155">
        <f t="shared" si="1"/>
        <v>0</v>
      </c>
      <c r="H15" s="155">
        <f t="shared" si="1"/>
        <v>0</v>
      </c>
      <c r="I15" s="155">
        <f t="shared" si="1"/>
        <v>0</v>
      </c>
      <c r="J15" s="155">
        <f t="shared" si="1"/>
        <v>0</v>
      </c>
      <c r="K15" s="155">
        <f t="shared" si="1"/>
        <v>0</v>
      </c>
      <c r="L15" s="155">
        <f t="shared" si="1"/>
        <v>0</v>
      </c>
      <c r="M15" s="155">
        <f t="shared" si="1"/>
        <v>0</v>
      </c>
      <c r="N15" s="155">
        <f t="shared" si="1"/>
        <v>0</v>
      </c>
      <c r="O15" s="155">
        <f t="shared" si="1"/>
        <v>0</v>
      </c>
      <c r="P15" s="155">
        <f t="shared" si="1"/>
        <v>0</v>
      </c>
    </row>
    <row r="16" spans="1:16" ht="30">
      <c r="A16" s="22">
        <v>1</v>
      </c>
      <c r="B16" s="69" t="s">
        <v>199</v>
      </c>
      <c r="C16" s="248" t="s">
        <v>237</v>
      </c>
      <c r="D16" s="254">
        <f>'6.1. Персонал'!D5</f>
        <v>0</v>
      </c>
      <c r="E16" s="254">
        <f>'6.1. Персонал'!E5</f>
        <v>0</v>
      </c>
      <c r="F16" s="254">
        <f>'6.1. Персонал'!F5</f>
        <v>0</v>
      </c>
      <c r="G16" s="254">
        <f>'6.1. Персонал'!G5</f>
        <v>0</v>
      </c>
      <c r="H16" s="254">
        <f>'6.1. Персонал'!H5</f>
        <v>0</v>
      </c>
      <c r="I16" s="254">
        <f>'6.1. Персонал'!I5</f>
        <v>0</v>
      </c>
      <c r="J16" s="254">
        <f>'6.1. Персонал'!J5</f>
        <v>0</v>
      </c>
      <c r="K16" s="254">
        <f>'6.1. Персонал'!K5</f>
        <v>0</v>
      </c>
      <c r="L16" s="254">
        <f>'6.1. Персонал'!L5</f>
        <v>0</v>
      </c>
      <c r="M16" s="254">
        <f>'6.1. Персонал'!M5</f>
        <v>0</v>
      </c>
      <c r="N16" s="254">
        <f>'6.1. Персонал'!N5</f>
        <v>0</v>
      </c>
      <c r="O16" s="254">
        <f>'6.1. Персонал'!O5</f>
        <v>0</v>
      </c>
      <c r="P16" s="158">
        <f aca="true" t="shared" si="2" ref="P16:P24">SUM(C16:O16)</f>
        <v>0</v>
      </c>
    </row>
    <row r="17" spans="1:16" ht="30">
      <c r="A17" s="22">
        <v>2</v>
      </c>
      <c r="B17" s="69" t="s">
        <v>200</v>
      </c>
      <c r="C17" s="254">
        <f>'5.2. Помещения'!C11</f>
        <v>0</v>
      </c>
      <c r="D17" s="254">
        <f>'5.2. Помещения'!D11</f>
        <v>0</v>
      </c>
      <c r="E17" s="254">
        <f>'5.2. Помещения'!E11</f>
        <v>0</v>
      </c>
      <c r="F17" s="254">
        <f>'5.2. Помещения'!F11</f>
        <v>0</v>
      </c>
      <c r="G17" s="254">
        <f>'5.2. Помещения'!G11</f>
        <v>0</v>
      </c>
      <c r="H17" s="254">
        <f>'5.2. Помещения'!H11</f>
        <v>0</v>
      </c>
      <c r="I17" s="254">
        <f>'5.2. Помещения'!I11</f>
        <v>0</v>
      </c>
      <c r="J17" s="254">
        <f>'5.2. Помещения'!J11</f>
        <v>0</v>
      </c>
      <c r="K17" s="254">
        <f>'5.2. Помещения'!K11</f>
        <v>0</v>
      </c>
      <c r="L17" s="254">
        <f>'5.2. Помещения'!L11</f>
        <v>0</v>
      </c>
      <c r="M17" s="254">
        <f>'5.2. Помещения'!M11</f>
        <v>0</v>
      </c>
      <c r="N17" s="254">
        <f>'5.2. Помещения'!N11</f>
        <v>0</v>
      </c>
      <c r="O17" s="254">
        <f>'5.2. Помещения'!O11</f>
        <v>0</v>
      </c>
      <c r="P17" s="158">
        <f t="shared" si="2"/>
        <v>0</v>
      </c>
    </row>
    <row r="18" spans="1:16" ht="45">
      <c r="A18" s="22">
        <v>3</v>
      </c>
      <c r="B18" s="69" t="s">
        <v>201</v>
      </c>
      <c r="C18" s="254">
        <f>'5.2. Помещения'!C13</f>
        <v>0</v>
      </c>
      <c r="D18" s="254">
        <f>'5.2. Помещения'!D13</f>
        <v>0</v>
      </c>
      <c r="E18" s="254">
        <f>'5.2. Помещения'!E13</f>
        <v>0</v>
      </c>
      <c r="F18" s="254">
        <f>'5.2. Помещения'!F13</f>
        <v>0</v>
      </c>
      <c r="G18" s="254">
        <f>'5.2. Помещения'!G13</f>
        <v>0</v>
      </c>
      <c r="H18" s="254">
        <f>'5.2. Помещения'!H13</f>
        <v>0</v>
      </c>
      <c r="I18" s="254">
        <f>'5.2. Помещения'!I13</f>
        <v>0</v>
      </c>
      <c r="J18" s="254">
        <f>'5.2. Помещения'!J13</f>
        <v>0</v>
      </c>
      <c r="K18" s="254">
        <f>'5.2. Помещения'!K13</f>
        <v>0</v>
      </c>
      <c r="L18" s="254">
        <f>'5.2. Помещения'!L13</f>
        <v>0</v>
      </c>
      <c r="M18" s="254">
        <f>'5.2. Помещения'!M13</f>
        <v>0</v>
      </c>
      <c r="N18" s="254">
        <f>'5.2. Помещения'!N13</f>
        <v>0</v>
      </c>
      <c r="O18" s="254">
        <f>'5.2. Помещения'!O13</f>
        <v>0</v>
      </c>
      <c r="P18" s="158">
        <f t="shared" si="2"/>
        <v>0</v>
      </c>
    </row>
    <row r="19" spans="1:16" ht="18">
      <c r="A19" s="22">
        <v>4</v>
      </c>
      <c r="B19" s="69" t="s">
        <v>202</v>
      </c>
      <c r="C19" s="115">
        <v>0</v>
      </c>
      <c r="D19" s="115">
        <v>0</v>
      </c>
      <c r="E19" s="115">
        <v>0</v>
      </c>
      <c r="F19" s="115">
        <v>0</v>
      </c>
      <c r="G19" s="115">
        <v>0</v>
      </c>
      <c r="H19" s="115">
        <v>0</v>
      </c>
      <c r="I19" s="115">
        <v>0</v>
      </c>
      <c r="J19" s="115">
        <v>0</v>
      </c>
      <c r="K19" s="115">
        <v>0</v>
      </c>
      <c r="L19" s="115">
        <v>0</v>
      </c>
      <c r="M19" s="115">
        <v>0</v>
      </c>
      <c r="N19" s="115">
        <v>0</v>
      </c>
      <c r="O19" s="115">
        <v>0</v>
      </c>
      <c r="P19" s="158">
        <f t="shared" si="2"/>
        <v>0</v>
      </c>
    </row>
    <row r="20" spans="1:16" ht="18">
      <c r="A20" s="22">
        <v>5</v>
      </c>
      <c r="B20" s="69" t="s">
        <v>203</v>
      </c>
      <c r="C20" s="248" t="s">
        <v>237</v>
      </c>
      <c r="D20" s="115">
        <v>0</v>
      </c>
      <c r="E20" s="115">
        <f aca="true" t="shared" si="3" ref="E20:O20">D20</f>
        <v>0</v>
      </c>
      <c r="F20" s="115">
        <f t="shared" si="3"/>
        <v>0</v>
      </c>
      <c r="G20" s="115">
        <f t="shared" si="3"/>
        <v>0</v>
      </c>
      <c r="H20" s="115">
        <f t="shared" si="3"/>
        <v>0</v>
      </c>
      <c r="I20" s="115">
        <f t="shared" si="3"/>
        <v>0</v>
      </c>
      <c r="J20" s="115">
        <f t="shared" si="3"/>
        <v>0</v>
      </c>
      <c r="K20" s="115">
        <f t="shared" si="3"/>
        <v>0</v>
      </c>
      <c r="L20" s="115">
        <f t="shared" si="3"/>
        <v>0</v>
      </c>
      <c r="M20" s="115">
        <f t="shared" si="3"/>
        <v>0</v>
      </c>
      <c r="N20" s="115">
        <f t="shared" si="3"/>
        <v>0</v>
      </c>
      <c r="O20" s="115">
        <f t="shared" si="3"/>
        <v>0</v>
      </c>
      <c r="P20" s="158">
        <f t="shared" si="2"/>
        <v>0</v>
      </c>
    </row>
    <row r="21" spans="1:16" ht="18">
      <c r="A21" s="22">
        <v>6</v>
      </c>
      <c r="B21" s="69" t="s">
        <v>204</v>
      </c>
      <c r="C21" s="115">
        <v>0</v>
      </c>
      <c r="D21" s="115">
        <v>0</v>
      </c>
      <c r="E21" s="115">
        <f>D21</f>
        <v>0</v>
      </c>
      <c r="F21" s="115">
        <f>E21</f>
        <v>0</v>
      </c>
      <c r="G21" s="115">
        <v>0</v>
      </c>
      <c r="H21" s="115">
        <v>0</v>
      </c>
      <c r="I21" s="115">
        <v>0</v>
      </c>
      <c r="J21" s="115">
        <v>0</v>
      </c>
      <c r="K21" s="115">
        <v>0</v>
      </c>
      <c r="L21" s="115">
        <v>0</v>
      </c>
      <c r="M21" s="115">
        <v>0</v>
      </c>
      <c r="N21" s="115">
        <v>0</v>
      </c>
      <c r="O21" s="115">
        <v>0</v>
      </c>
      <c r="P21" s="158">
        <f t="shared" si="2"/>
        <v>0</v>
      </c>
    </row>
    <row r="22" spans="1:16" ht="18">
      <c r="A22" s="22">
        <v>7</v>
      </c>
      <c r="B22" s="69" t="s">
        <v>205</v>
      </c>
      <c r="C22" s="115">
        <v>0</v>
      </c>
      <c r="D22" s="115">
        <v>0</v>
      </c>
      <c r="E22" s="115">
        <v>0</v>
      </c>
      <c r="F22" s="115">
        <v>0</v>
      </c>
      <c r="G22" s="115">
        <v>0</v>
      </c>
      <c r="H22" s="115">
        <v>0</v>
      </c>
      <c r="I22" s="115">
        <v>0</v>
      </c>
      <c r="J22" s="115">
        <v>0</v>
      </c>
      <c r="K22" s="115">
        <v>0</v>
      </c>
      <c r="L22" s="115">
        <v>0</v>
      </c>
      <c r="M22" s="115">
        <v>0</v>
      </c>
      <c r="N22" s="115">
        <v>0</v>
      </c>
      <c r="O22" s="115">
        <v>0</v>
      </c>
      <c r="P22" s="158">
        <f t="shared" si="2"/>
        <v>0</v>
      </c>
    </row>
    <row r="23" spans="1:16" ht="30.75" customHeight="1">
      <c r="A23" s="22">
        <v>8</v>
      </c>
      <c r="B23" s="69" t="s">
        <v>206</v>
      </c>
      <c r="C23" s="115">
        <v>0</v>
      </c>
      <c r="D23" s="115">
        <v>0</v>
      </c>
      <c r="E23" s="115">
        <v>0</v>
      </c>
      <c r="F23" s="115">
        <v>0</v>
      </c>
      <c r="G23" s="115">
        <v>0</v>
      </c>
      <c r="H23" s="115">
        <v>0</v>
      </c>
      <c r="I23" s="115">
        <v>0</v>
      </c>
      <c r="J23" s="115">
        <v>0</v>
      </c>
      <c r="K23" s="115">
        <v>0</v>
      </c>
      <c r="L23" s="115">
        <v>0</v>
      </c>
      <c r="M23" s="115">
        <v>0</v>
      </c>
      <c r="N23" s="115">
        <v>0</v>
      </c>
      <c r="O23" s="115">
        <v>0</v>
      </c>
      <c r="P23" s="158">
        <f t="shared" si="2"/>
        <v>0</v>
      </c>
    </row>
    <row r="24" spans="1:16" ht="45.75" thickBot="1">
      <c r="A24" s="99">
        <v>9</v>
      </c>
      <c r="B24" s="100" t="s">
        <v>207</v>
      </c>
      <c r="C24" s="116">
        <v>0</v>
      </c>
      <c r="D24" s="116">
        <v>0</v>
      </c>
      <c r="E24" s="115">
        <f aca="true" t="shared" si="4" ref="E24:O24">D24</f>
        <v>0</v>
      </c>
      <c r="F24" s="115">
        <f t="shared" si="4"/>
        <v>0</v>
      </c>
      <c r="G24" s="115">
        <f t="shared" si="4"/>
        <v>0</v>
      </c>
      <c r="H24" s="115">
        <f t="shared" si="4"/>
        <v>0</v>
      </c>
      <c r="I24" s="115">
        <f t="shared" si="4"/>
        <v>0</v>
      </c>
      <c r="J24" s="115">
        <f t="shared" si="4"/>
        <v>0</v>
      </c>
      <c r="K24" s="115">
        <f t="shared" si="4"/>
        <v>0</v>
      </c>
      <c r="L24" s="115">
        <f t="shared" si="4"/>
        <v>0</v>
      </c>
      <c r="M24" s="115">
        <f t="shared" si="4"/>
        <v>0</v>
      </c>
      <c r="N24" s="115">
        <f t="shared" si="4"/>
        <v>0</v>
      </c>
      <c r="O24" s="115">
        <f t="shared" si="4"/>
        <v>0</v>
      </c>
      <c r="P24" s="203">
        <f t="shared" si="2"/>
        <v>0</v>
      </c>
    </row>
    <row r="25" ht="18.75" thickTop="1"/>
  </sheetData>
  <sheetProtection password="F957" sheet="1" objects="1" formatColumns="0" formatRows="0"/>
  <protectedRanges>
    <protectedRange sqref="B8" name="Диапазон5"/>
  </protectedRanges>
  <mergeCells count="8">
    <mergeCell ref="A4:A5"/>
    <mergeCell ref="B4:B5"/>
    <mergeCell ref="P4:P5"/>
    <mergeCell ref="C4:O4"/>
    <mergeCell ref="A13:A14"/>
    <mergeCell ref="B13:B14"/>
    <mergeCell ref="P13:P14"/>
    <mergeCell ref="C13:O13"/>
  </mergeCells>
  <hyperlinks>
    <hyperlink ref="B1" location="СХЕМА!A1" display="вернуться к схеме"/>
  </hyperlinks>
  <printOptions/>
  <pageMargins left="0.1968503937007874" right="0.2755905511811024" top="0.984251968503937" bottom="0.984251968503937" header="0.5118110236220472" footer="0.5118110236220472"/>
  <pageSetup fitToHeight="1" fitToWidth="1" horizontalDpi="300" verticalDpi="300" orientation="landscape" paperSize="9" scale="75" r:id="rId1"/>
  <headerFooter alignWithMargins="0">
    <oddFooter>&amp;L&amp;"Arial,курсив"© МРАПМСБ&amp;R&amp;"Arial,курсив"&amp;D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P28"/>
  <sheetViews>
    <sheetView zoomScale="75" zoomScaleNormal="75" zoomScalePageLayoutView="0" workbookViewId="0" topLeftCell="A1">
      <selection activeCell="U13" sqref="U13"/>
    </sheetView>
  </sheetViews>
  <sheetFormatPr defaultColWidth="9.140625" defaultRowHeight="12.75"/>
  <cols>
    <col min="1" max="1" width="4.57421875" style="3" customWidth="1"/>
    <col min="2" max="2" width="31.140625" style="3" customWidth="1"/>
    <col min="3" max="3" width="17.00390625" style="3" customWidth="1"/>
    <col min="4" max="15" width="10.421875" style="3" customWidth="1"/>
    <col min="16" max="16" width="11.140625" style="3" customWidth="1"/>
    <col min="17" max="16384" width="9.140625" style="3" customWidth="1"/>
  </cols>
  <sheetData>
    <row r="1" ht="15">
      <c r="B1" s="6" t="s">
        <v>123</v>
      </c>
    </row>
    <row r="2" ht="18">
      <c r="B2" s="8" t="s">
        <v>178</v>
      </c>
    </row>
    <row r="3" spans="1:16" s="9" customFormat="1" ht="17.25" customHeight="1">
      <c r="A3" s="756" t="s">
        <v>125</v>
      </c>
      <c r="B3" s="756" t="s">
        <v>179</v>
      </c>
      <c r="C3" s="756" t="s">
        <v>180</v>
      </c>
      <c r="D3" s="760" t="s">
        <v>181</v>
      </c>
      <c r="E3" s="761"/>
      <c r="F3" s="761"/>
      <c r="G3" s="761"/>
      <c r="H3" s="761"/>
      <c r="I3" s="761"/>
      <c r="J3" s="761"/>
      <c r="K3" s="761"/>
      <c r="L3" s="761"/>
      <c r="M3" s="761"/>
      <c r="N3" s="761"/>
      <c r="O3" s="762"/>
      <c r="P3" s="756" t="s">
        <v>127</v>
      </c>
    </row>
    <row r="4" spans="1:16" s="9" customFormat="1" ht="15" customHeight="1">
      <c r="A4" s="757"/>
      <c r="B4" s="757"/>
      <c r="C4" s="757"/>
      <c r="D4" s="237">
        <f>'Приложение 1 (На печать 1)'!C8</f>
        <v>42126</v>
      </c>
      <c r="E4" s="237">
        <f>'Приложение 1 (На печать 1)'!D8</f>
        <v>42157</v>
      </c>
      <c r="F4" s="237">
        <f>'Приложение 1 (На печать 1)'!E8</f>
        <v>42188</v>
      </c>
      <c r="G4" s="237">
        <f>'Приложение 1 (На печать 1)'!F8</f>
        <v>42219</v>
      </c>
      <c r="H4" s="237">
        <f>'Приложение 1 (На печать 1)'!G8</f>
        <v>42250</v>
      </c>
      <c r="I4" s="237">
        <f>'Приложение 1 (На печать 1)'!H8</f>
        <v>42281</v>
      </c>
      <c r="J4" s="237">
        <f>'Приложение 1 (На печать 1)'!I8</f>
        <v>42312</v>
      </c>
      <c r="K4" s="237">
        <f>'Приложение 1 (На печать 1)'!J8</f>
        <v>42343</v>
      </c>
      <c r="L4" s="237">
        <f>'Приложение 1 (На печать 1)'!K8</f>
        <v>42374</v>
      </c>
      <c r="M4" s="237">
        <f>'Приложение 1 (На печать 1)'!L8</f>
        <v>42405</v>
      </c>
      <c r="N4" s="237">
        <f>'Приложение 1 (На печать 1)'!M8</f>
        <v>42436</v>
      </c>
      <c r="O4" s="237">
        <f>'Приложение 1 (На печать 1)'!N8</f>
        <v>42467</v>
      </c>
      <c r="P4" s="757"/>
    </row>
    <row r="5" spans="1:16" ht="31.5">
      <c r="A5" s="238" t="s">
        <v>189</v>
      </c>
      <c r="B5" s="239"/>
      <c r="C5" s="240"/>
      <c r="D5" s="242">
        <f aca="true" t="shared" si="0" ref="D5:O5">D9*D10+D11*D12+D13*D14+D15*D16</f>
        <v>0</v>
      </c>
      <c r="E5" s="242">
        <f t="shared" si="0"/>
        <v>0</v>
      </c>
      <c r="F5" s="242">
        <f t="shared" si="0"/>
        <v>0</v>
      </c>
      <c r="G5" s="242">
        <f t="shared" si="0"/>
        <v>0</v>
      </c>
      <c r="H5" s="242">
        <f t="shared" si="0"/>
        <v>0</v>
      </c>
      <c r="I5" s="242">
        <f t="shared" si="0"/>
        <v>0</v>
      </c>
      <c r="J5" s="242">
        <f t="shared" si="0"/>
        <v>0</v>
      </c>
      <c r="K5" s="242">
        <f t="shared" si="0"/>
        <v>0</v>
      </c>
      <c r="L5" s="242">
        <f t="shared" si="0"/>
        <v>0</v>
      </c>
      <c r="M5" s="242">
        <f t="shared" si="0"/>
        <v>0</v>
      </c>
      <c r="N5" s="242">
        <f t="shared" si="0"/>
        <v>0</v>
      </c>
      <c r="O5" s="242">
        <f t="shared" si="0"/>
        <v>0</v>
      </c>
      <c r="P5" s="242">
        <f>SUM(D5:O5)</f>
        <v>0</v>
      </c>
    </row>
    <row r="6" spans="1:16" ht="16.5" customHeight="1">
      <c r="A6" s="238" t="s">
        <v>195</v>
      </c>
      <c r="B6" s="239"/>
      <c r="C6" s="240"/>
      <c r="D6" s="242">
        <f aca="true" t="shared" si="1" ref="D6:O6">D19*D20+D21*D22+D23*D24+D25*D26</f>
        <v>0</v>
      </c>
      <c r="E6" s="242">
        <f t="shared" si="1"/>
        <v>0</v>
      </c>
      <c r="F6" s="242">
        <f t="shared" si="1"/>
        <v>0</v>
      </c>
      <c r="G6" s="242">
        <f t="shared" si="1"/>
        <v>0</v>
      </c>
      <c r="H6" s="242">
        <f t="shared" si="1"/>
        <v>0</v>
      </c>
      <c r="I6" s="242">
        <f t="shared" si="1"/>
        <v>0</v>
      </c>
      <c r="J6" s="242">
        <f t="shared" si="1"/>
        <v>0</v>
      </c>
      <c r="K6" s="242">
        <f t="shared" si="1"/>
        <v>0</v>
      </c>
      <c r="L6" s="242">
        <f t="shared" si="1"/>
        <v>0</v>
      </c>
      <c r="M6" s="242">
        <f t="shared" si="1"/>
        <v>0</v>
      </c>
      <c r="N6" s="242">
        <f t="shared" si="1"/>
        <v>0</v>
      </c>
      <c r="O6" s="243">
        <f t="shared" si="1"/>
        <v>0</v>
      </c>
      <c r="P6" s="242">
        <f>SUM(D6:O6)</f>
        <v>0</v>
      </c>
    </row>
    <row r="7" spans="1:16" ht="15.75">
      <c r="A7" s="241" t="s">
        <v>196</v>
      </c>
      <c r="B7" s="241"/>
      <c r="C7" s="241"/>
      <c r="D7" s="244">
        <f aca="true" t="shared" si="2" ref="D7:P7">D5+D6</f>
        <v>0</v>
      </c>
      <c r="E7" s="244">
        <f t="shared" si="2"/>
        <v>0</v>
      </c>
      <c r="F7" s="244">
        <f t="shared" si="2"/>
        <v>0</v>
      </c>
      <c r="G7" s="244">
        <f t="shared" si="2"/>
        <v>0</v>
      </c>
      <c r="H7" s="244">
        <f t="shared" si="2"/>
        <v>0</v>
      </c>
      <c r="I7" s="244">
        <f t="shared" si="2"/>
        <v>0</v>
      </c>
      <c r="J7" s="244">
        <f t="shared" si="2"/>
        <v>0</v>
      </c>
      <c r="K7" s="244">
        <f t="shared" si="2"/>
        <v>0</v>
      </c>
      <c r="L7" s="244">
        <f t="shared" si="2"/>
        <v>0</v>
      </c>
      <c r="M7" s="244">
        <f t="shared" si="2"/>
        <v>0</v>
      </c>
      <c r="N7" s="244">
        <f t="shared" si="2"/>
        <v>0</v>
      </c>
      <c r="O7" s="244">
        <f t="shared" si="2"/>
        <v>0</v>
      </c>
      <c r="P7" s="244">
        <f t="shared" si="2"/>
        <v>0</v>
      </c>
    </row>
    <row r="8" spans="1:16" ht="15.75" customHeight="1">
      <c r="A8" s="10">
        <v>1</v>
      </c>
      <c r="B8" s="754" t="s">
        <v>182</v>
      </c>
      <c r="C8" s="755"/>
      <c r="D8" s="755"/>
      <c r="E8" s="755"/>
      <c r="F8" s="755"/>
      <c r="G8" s="755"/>
      <c r="H8" s="755"/>
      <c r="I8" s="755"/>
      <c r="J8" s="755"/>
      <c r="K8" s="755"/>
      <c r="L8" s="755"/>
      <c r="M8" s="755"/>
      <c r="N8" s="755"/>
      <c r="O8" s="755"/>
      <c r="P8" s="11"/>
    </row>
    <row r="9" spans="1:16" ht="15.75" customHeight="1">
      <c r="A9" s="763" t="s">
        <v>183</v>
      </c>
      <c r="B9" s="758"/>
      <c r="C9" s="12" t="s">
        <v>184</v>
      </c>
      <c r="D9" s="112">
        <v>0</v>
      </c>
      <c r="E9" s="112">
        <v>0</v>
      </c>
      <c r="F9" s="112">
        <v>0</v>
      </c>
      <c r="G9" s="112">
        <v>0</v>
      </c>
      <c r="H9" s="112">
        <v>0</v>
      </c>
      <c r="I9" s="112">
        <v>0</v>
      </c>
      <c r="J9" s="112">
        <v>0</v>
      </c>
      <c r="K9" s="112">
        <v>0</v>
      </c>
      <c r="L9" s="112">
        <v>0</v>
      </c>
      <c r="M9" s="112">
        <v>0</v>
      </c>
      <c r="N9" s="112">
        <v>0</v>
      </c>
      <c r="O9" s="112">
        <v>0</v>
      </c>
      <c r="P9" s="13"/>
    </row>
    <row r="10" spans="1:16" ht="15.75" customHeight="1">
      <c r="A10" s="764"/>
      <c r="B10" s="759"/>
      <c r="C10" s="12" t="s">
        <v>185</v>
      </c>
      <c r="D10" s="112">
        <v>0</v>
      </c>
      <c r="E10" s="112">
        <f>D10</f>
        <v>0</v>
      </c>
      <c r="F10" s="112">
        <f aca="true" t="shared" si="3" ref="F10:O10">E10</f>
        <v>0</v>
      </c>
      <c r="G10" s="112">
        <f t="shared" si="3"/>
        <v>0</v>
      </c>
      <c r="H10" s="112">
        <f t="shared" si="3"/>
        <v>0</v>
      </c>
      <c r="I10" s="112">
        <f t="shared" si="3"/>
        <v>0</v>
      </c>
      <c r="J10" s="112">
        <f t="shared" si="3"/>
        <v>0</v>
      </c>
      <c r="K10" s="112">
        <f t="shared" si="3"/>
        <v>0</v>
      </c>
      <c r="L10" s="112">
        <f t="shared" si="3"/>
        <v>0</v>
      </c>
      <c r="M10" s="112">
        <f t="shared" si="3"/>
        <v>0</v>
      </c>
      <c r="N10" s="112">
        <f t="shared" si="3"/>
        <v>0</v>
      </c>
      <c r="O10" s="112">
        <f t="shared" si="3"/>
        <v>0</v>
      </c>
      <c r="P10" s="13"/>
    </row>
    <row r="11" spans="1:16" ht="15.75" customHeight="1">
      <c r="A11" s="763" t="s">
        <v>186</v>
      </c>
      <c r="B11" s="758"/>
      <c r="C11" s="12" t="s">
        <v>184</v>
      </c>
      <c r="D11" s="112">
        <v>0</v>
      </c>
      <c r="E11" s="112">
        <v>0</v>
      </c>
      <c r="F11" s="112">
        <v>0</v>
      </c>
      <c r="G11" s="112">
        <v>0</v>
      </c>
      <c r="H11" s="112">
        <v>0</v>
      </c>
      <c r="I11" s="112">
        <v>0</v>
      </c>
      <c r="J11" s="112">
        <v>0</v>
      </c>
      <c r="K11" s="112">
        <v>0</v>
      </c>
      <c r="L11" s="112">
        <v>0</v>
      </c>
      <c r="M11" s="112">
        <v>0</v>
      </c>
      <c r="N11" s="112">
        <v>0</v>
      </c>
      <c r="O11" s="112">
        <v>0</v>
      </c>
      <c r="P11" s="13"/>
    </row>
    <row r="12" spans="1:16" ht="15.75" customHeight="1">
      <c r="A12" s="764"/>
      <c r="B12" s="759"/>
      <c r="C12" s="12" t="s">
        <v>185</v>
      </c>
      <c r="D12" s="112">
        <f>D10</f>
        <v>0</v>
      </c>
      <c r="E12" s="112">
        <f aca="true" t="shared" si="4" ref="E12:O12">E10</f>
        <v>0</v>
      </c>
      <c r="F12" s="112">
        <f t="shared" si="4"/>
        <v>0</v>
      </c>
      <c r="G12" s="112">
        <f t="shared" si="4"/>
        <v>0</v>
      </c>
      <c r="H12" s="112">
        <f t="shared" si="4"/>
        <v>0</v>
      </c>
      <c r="I12" s="112">
        <f t="shared" si="4"/>
        <v>0</v>
      </c>
      <c r="J12" s="112">
        <f t="shared" si="4"/>
        <v>0</v>
      </c>
      <c r="K12" s="112">
        <f t="shared" si="4"/>
        <v>0</v>
      </c>
      <c r="L12" s="112">
        <f t="shared" si="4"/>
        <v>0</v>
      </c>
      <c r="M12" s="112">
        <f t="shared" si="4"/>
        <v>0</v>
      </c>
      <c r="N12" s="112">
        <f t="shared" si="4"/>
        <v>0</v>
      </c>
      <c r="O12" s="112">
        <f t="shared" si="4"/>
        <v>0</v>
      </c>
      <c r="P12" s="13"/>
    </row>
    <row r="13" spans="1:16" ht="15.75" customHeight="1">
      <c r="A13" s="765" t="s">
        <v>187</v>
      </c>
      <c r="B13" s="758"/>
      <c r="C13" s="12" t="s">
        <v>184</v>
      </c>
      <c r="D13" s="112">
        <v>0</v>
      </c>
      <c r="E13" s="112">
        <f aca="true" t="shared" si="5" ref="E13:O13">D13</f>
        <v>0</v>
      </c>
      <c r="F13" s="112">
        <f t="shared" si="5"/>
        <v>0</v>
      </c>
      <c r="G13" s="112">
        <f t="shared" si="5"/>
        <v>0</v>
      </c>
      <c r="H13" s="112">
        <f t="shared" si="5"/>
        <v>0</v>
      </c>
      <c r="I13" s="112">
        <f t="shared" si="5"/>
        <v>0</v>
      </c>
      <c r="J13" s="112">
        <f t="shared" si="5"/>
        <v>0</v>
      </c>
      <c r="K13" s="112">
        <f t="shared" si="5"/>
        <v>0</v>
      </c>
      <c r="L13" s="112">
        <f t="shared" si="5"/>
        <v>0</v>
      </c>
      <c r="M13" s="112">
        <f t="shared" si="5"/>
        <v>0</v>
      </c>
      <c r="N13" s="112">
        <f t="shared" si="5"/>
        <v>0</v>
      </c>
      <c r="O13" s="112">
        <f t="shared" si="5"/>
        <v>0</v>
      </c>
      <c r="P13" s="13"/>
    </row>
    <row r="14" spans="1:16" ht="15.75" customHeight="1">
      <c r="A14" s="764"/>
      <c r="B14" s="759"/>
      <c r="C14" s="12" t="s">
        <v>185</v>
      </c>
      <c r="D14" s="112"/>
      <c r="E14" s="112">
        <f aca="true" t="shared" si="6" ref="E14:O14">D14</f>
        <v>0</v>
      </c>
      <c r="F14" s="112">
        <f t="shared" si="6"/>
        <v>0</v>
      </c>
      <c r="G14" s="112">
        <f t="shared" si="6"/>
        <v>0</v>
      </c>
      <c r="H14" s="112">
        <f t="shared" si="6"/>
        <v>0</v>
      </c>
      <c r="I14" s="112">
        <f t="shared" si="6"/>
        <v>0</v>
      </c>
      <c r="J14" s="112">
        <f t="shared" si="6"/>
        <v>0</v>
      </c>
      <c r="K14" s="112">
        <f t="shared" si="6"/>
        <v>0</v>
      </c>
      <c r="L14" s="112">
        <f t="shared" si="6"/>
        <v>0</v>
      </c>
      <c r="M14" s="112">
        <f t="shared" si="6"/>
        <v>0</v>
      </c>
      <c r="N14" s="112">
        <f t="shared" si="6"/>
        <v>0</v>
      </c>
      <c r="O14" s="112">
        <f t="shared" si="6"/>
        <v>0</v>
      </c>
      <c r="P14" s="13"/>
    </row>
    <row r="15" spans="1:16" ht="15.75" customHeight="1">
      <c r="A15" s="765" t="s">
        <v>188</v>
      </c>
      <c r="B15" s="758"/>
      <c r="C15" s="12" t="s">
        <v>184</v>
      </c>
      <c r="D15" s="112">
        <v>0</v>
      </c>
      <c r="E15" s="112">
        <f aca="true" t="shared" si="7" ref="E15:O15">D15</f>
        <v>0</v>
      </c>
      <c r="F15" s="112">
        <f t="shared" si="7"/>
        <v>0</v>
      </c>
      <c r="G15" s="112">
        <f t="shared" si="7"/>
        <v>0</v>
      </c>
      <c r="H15" s="112">
        <f t="shared" si="7"/>
        <v>0</v>
      </c>
      <c r="I15" s="112">
        <f t="shared" si="7"/>
        <v>0</v>
      </c>
      <c r="J15" s="112">
        <f t="shared" si="7"/>
        <v>0</v>
      </c>
      <c r="K15" s="112">
        <f t="shared" si="7"/>
        <v>0</v>
      </c>
      <c r="L15" s="112">
        <f t="shared" si="7"/>
        <v>0</v>
      </c>
      <c r="M15" s="112">
        <f t="shared" si="7"/>
        <v>0</v>
      </c>
      <c r="N15" s="112">
        <f t="shared" si="7"/>
        <v>0</v>
      </c>
      <c r="O15" s="112">
        <f t="shared" si="7"/>
        <v>0</v>
      </c>
      <c r="P15" s="13"/>
    </row>
    <row r="16" spans="1:16" ht="15.75" customHeight="1" thickBot="1">
      <c r="A16" s="766"/>
      <c r="B16" s="759"/>
      <c r="C16" s="14" t="s">
        <v>185</v>
      </c>
      <c r="D16" s="112"/>
      <c r="E16" s="112">
        <f aca="true" t="shared" si="8" ref="E16:O16">D16</f>
        <v>0</v>
      </c>
      <c r="F16" s="112">
        <f t="shared" si="8"/>
        <v>0</v>
      </c>
      <c r="G16" s="112">
        <f t="shared" si="8"/>
        <v>0</v>
      </c>
      <c r="H16" s="112">
        <f t="shared" si="8"/>
        <v>0</v>
      </c>
      <c r="I16" s="112">
        <f t="shared" si="8"/>
        <v>0</v>
      </c>
      <c r="J16" s="112">
        <f t="shared" si="8"/>
        <v>0</v>
      </c>
      <c r="K16" s="112">
        <f t="shared" si="8"/>
        <v>0</v>
      </c>
      <c r="L16" s="112">
        <f t="shared" si="8"/>
        <v>0</v>
      </c>
      <c r="M16" s="112">
        <f t="shared" si="8"/>
        <v>0</v>
      </c>
      <c r="N16" s="112">
        <f t="shared" si="8"/>
        <v>0</v>
      </c>
      <c r="O16" s="112">
        <f t="shared" si="8"/>
        <v>0</v>
      </c>
      <c r="P16" s="15"/>
    </row>
    <row r="17" spans="1:16" ht="16.5" thickTop="1">
      <c r="A17" s="17"/>
      <c r="B17" s="16"/>
      <c r="C17" s="16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</row>
    <row r="18" spans="1:16" ht="15.75" customHeight="1">
      <c r="A18" s="10">
        <v>2</v>
      </c>
      <c r="B18" s="754" t="s">
        <v>190</v>
      </c>
      <c r="C18" s="755"/>
      <c r="D18" s="755"/>
      <c r="E18" s="755"/>
      <c r="F18" s="755"/>
      <c r="G18" s="755"/>
      <c r="H18" s="755"/>
      <c r="I18" s="755"/>
      <c r="J18" s="755"/>
      <c r="K18" s="755"/>
      <c r="L18" s="755"/>
      <c r="M18" s="755"/>
      <c r="N18" s="755"/>
      <c r="O18" s="755"/>
      <c r="P18" s="11"/>
    </row>
    <row r="19" spans="1:16" ht="18.75" customHeight="1">
      <c r="A19" s="763" t="s">
        <v>191</v>
      </c>
      <c r="B19" s="758"/>
      <c r="C19" s="12" t="s">
        <v>184</v>
      </c>
      <c r="D19" s="112">
        <v>0</v>
      </c>
      <c r="E19" s="112">
        <v>0</v>
      </c>
      <c r="F19" s="112">
        <v>0</v>
      </c>
      <c r="G19" s="112">
        <v>0</v>
      </c>
      <c r="H19" s="112">
        <v>0</v>
      </c>
      <c r="I19" s="112">
        <v>0</v>
      </c>
      <c r="J19" s="112">
        <v>0</v>
      </c>
      <c r="K19" s="112">
        <v>0</v>
      </c>
      <c r="L19" s="112">
        <v>0</v>
      </c>
      <c r="M19" s="112">
        <v>0</v>
      </c>
      <c r="N19" s="112">
        <v>0</v>
      </c>
      <c r="O19" s="112">
        <v>0</v>
      </c>
      <c r="P19" s="20"/>
    </row>
    <row r="20" spans="1:16" ht="18.75" customHeight="1">
      <c r="A20" s="764"/>
      <c r="B20" s="759"/>
      <c r="C20" s="12" t="s">
        <v>185</v>
      </c>
      <c r="D20" s="112">
        <f>D12</f>
        <v>0</v>
      </c>
      <c r="E20" s="112">
        <f>D20</f>
        <v>0</v>
      </c>
      <c r="F20" s="112">
        <f aca="true" t="shared" si="9" ref="F20:O21">E20</f>
        <v>0</v>
      </c>
      <c r="G20" s="112">
        <f t="shared" si="9"/>
        <v>0</v>
      </c>
      <c r="H20" s="112">
        <f t="shared" si="9"/>
        <v>0</v>
      </c>
      <c r="I20" s="112">
        <f t="shared" si="9"/>
        <v>0</v>
      </c>
      <c r="J20" s="112">
        <f t="shared" si="9"/>
        <v>0</v>
      </c>
      <c r="K20" s="112">
        <f t="shared" si="9"/>
        <v>0</v>
      </c>
      <c r="L20" s="112">
        <f t="shared" si="9"/>
        <v>0</v>
      </c>
      <c r="M20" s="112">
        <f t="shared" si="9"/>
        <v>0</v>
      </c>
      <c r="N20" s="112">
        <f t="shared" si="9"/>
        <v>0</v>
      </c>
      <c r="O20" s="112">
        <f t="shared" si="9"/>
        <v>0</v>
      </c>
      <c r="P20" s="20"/>
    </row>
    <row r="21" spans="1:16" ht="18.75" customHeight="1">
      <c r="A21" s="763" t="s">
        <v>192</v>
      </c>
      <c r="B21" s="758"/>
      <c r="C21" s="12" t="s">
        <v>184</v>
      </c>
      <c r="D21" s="112">
        <v>0</v>
      </c>
      <c r="E21" s="112">
        <f>D21</f>
        <v>0</v>
      </c>
      <c r="F21" s="112">
        <f>E21</f>
        <v>0</v>
      </c>
      <c r="G21" s="112">
        <f>F21</f>
        <v>0</v>
      </c>
      <c r="H21" s="112">
        <f t="shared" si="9"/>
        <v>0</v>
      </c>
      <c r="I21" s="112">
        <f t="shared" si="9"/>
        <v>0</v>
      </c>
      <c r="J21" s="112">
        <f t="shared" si="9"/>
        <v>0</v>
      </c>
      <c r="K21" s="112">
        <f t="shared" si="9"/>
        <v>0</v>
      </c>
      <c r="L21" s="112">
        <f t="shared" si="9"/>
        <v>0</v>
      </c>
      <c r="M21" s="112">
        <f t="shared" si="9"/>
        <v>0</v>
      </c>
      <c r="N21" s="112">
        <f t="shared" si="9"/>
        <v>0</v>
      </c>
      <c r="O21" s="112">
        <f t="shared" si="9"/>
        <v>0</v>
      </c>
      <c r="P21" s="20"/>
    </row>
    <row r="22" spans="1:16" ht="18.75" customHeight="1">
      <c r="A22" s="764"/>
      <c r="B22" s="759"/>
      <c r="C22" s="12" t="s">
        <v>185</v>
      </c>
      <c r="D22" s="112">
        <f>D20</f>
        <v>0</v>
      </c>
      <c r="E22" s="112">
        <f>D22</f>
        <v>0</v>
      </c>
      <c r="F22" s="112">
        <f aca="true" t="shared" si="10" ref="F22:O22">E22</f>
        <v>0</v>
      </c>
      <c r="G22" s="112">
        <f t="shared" si="10"/>
        <v>0</v>
      </c>
      <c r="H22" s="112">
        <f t="shared" si="10"/>
        <v>0</v>
      </c>
      <c r="I22" s="112">
        <f t="shared" si="10"/>
        <v>0</v>
      </c>
      <c r="J22" s="112">
        <f t="shared" si="10"/>
        <v>0</v>
      </c>
      <c r="K22" s="112">
        <f t="shared" si="10"/>
        <v>0</v>
      </c>
      <c r="L22" s="112">
        <f t="shared" si="10"/>
        <v>0</v>
      </c>
      <c r="M22" s="112">
        <f t="shared" si="10"/>
        <v>0</v>
      </c>
      <c r="N22" s="112">
        <f t="shared" si="10"/>
        <v>0</v>
      </c>
      <c r="O22" s="112">
        <f t="shared" si="10"/>
        <v>0</v>
      </c>
      <c r="P22" s="20"/>
    </row>
    <row r="23" spans="1:16" ht="18.75" customHeight="1">
      <c r="A23" s="765" t="s">
        <v>193</v>
      </c>
      <c r="B23" s="758"/>
      <c r="C23" s="12" t="s">
        <v>184</v>
      </c>
      <c r="D23" s="112">
        <v>0</v>
      </c>
      <c r="E23" s="112">
        <f aca="true" t="shared" si="11" ref="E23:M23">D23</f>
        <v>0</v>
      </c>
      <c r="F23" s="112">
        <f t="shared" si="11"/>
        <v>0</v>
      </c>
      <c r="G23" s="112">
        <f t="shared" si="11"/>
        <v>0</v>
      </c>
      <c r="H23" s="112">
        <f t="shared" si="11"/>
        <v>0</v>
      </c>
      <c r="I23" s="112">
        <f t="shared" si="11"/>
        <v>0</v>
      </c>
      <c r="J23" s="112">
        <f t="shared" si="11"/>
        <v>0</v>
      </c>
      <c r="K23" s="112">
        <f t="shared" si="11"/>
        <v>0</v>
      </c>
      <c r="L23" s="112">
        <f t="shared" si="11"/>
        <v>0</v>
      </c>
      <c r="M23" s="112">
        <f t="shared" si="11"/>
        <v>0</v>
      </c>
      <c r="N23" s="112">
        <v>0</v>
      </c>
      <c r="O23" s="112">
        <v>0</v>
      </c>
      <c r="P23" s="20"/>
    </row>
    <row r="24" spans="1:16" ht="18.75" customHeight="1">
      <c r="A24" s="764"/>
      <c r="B24" s="759"/>
      <c r="C24" s="12" t="s">
        <v>185</v>
      </c>
      <c r="D24" s="112">
        <f>D22</f>
        <v>0</v>
      </c>
      <c r="E24" s="112">
        <f aca="true" t="shared" si="12" ref="E24:M24">D24</f>
        <v>0</v>
      </c>
      <c r="F24" s="112">
        <f t="shared" si="12"/>
        <v>0</v>
      </c>
      <c r="G24" s="112">
        <f t="shared" si="12"/>
        <v>0</v>
      </c>
      <c r="H24" s="112">
        <f t="shared" si="12"/>
        <v>0</v>
      </c>
      <c r="I24" s="112">
        <f t="shared" si="12"/>
        <v>0</v>
      </c>
      <c r="J24" s="112">
        <f t="shared" si="12"/>
        <v>0</v>
      </c>
      <c r="K24" s="112">
        <f t="shared" si="12"/>
        <v>0</v>
      </c>
      <c r="L24" s="112">
        <f t="shared" si="12"/>
        <v>0</v>
      </c>
      <c r="M24" s="112">
        <f t="shared" si="12"/>
        <v>0</v>
      </c>
      <c r="N24" s="112">
        <f>M24</f>
        <v>0</v>
      </c>
      <c r="O24" s="112">
        <f>N24</f>
        <v>0</v>
      </c>
      <c r="P24" s="20"/>
    </row>
    <row r="25" spans="1:16" ht="18.75" customHeight="1">
      <c r="A25" s="765" t="s">
        <v>194</v>
      </c>
      <c r="B25" s="758"/>
      <c r="C25" s="12" t="s">
        <v>184</v>
      </c>
      <c r="D25" s="112">
        <v>0</v>
      </c>
      <c r="E25" s="112">
        <f aca="true" t="shared" si="13" ref="E25:O25">D25</f>
        <v>0</v>
      </c>
      <c r="F25" s="112">
        <f t="shared" si="13"/>
        <v>0</v>
      </c>
      <c r="G25" s="112">
        <f t="shared" si="13"/>
        <v>0</v>
      </c>
      <c r="H25" s="112">
        <f t="shared" si="13"/>
        <v>0</v>
      </c>
      <c r="I25" s="112">
        <f t="shared" si="13"/>
        <v>0</v>
      </c>
      <c r="J25" s="112">
        <f t="shared" si="13"/>
        <v>0</v>
      </c>
      <c r="K25" s="112">
        <f t="shared" si="13"/>
        <v>0</v>
      </c>
      <c r="L25" s="112">
        <f t="shared" si="13"/>
        <v>0</v>
      </c>
      <c r="M25" s="112">
        <f t="shared" si="13"/>
        <v>0</v>
      </c>
      <c r="N25" s="112">
        <f t="shared" si="13"/>
        <v>0</v>
      </c>
      <c r="O25" s="112">
        <f t="shared" si="13"/>
        <v>0</v>
      </c>
      <c r="P25" s="20"/>
    </row>
    <row r="26" spans="1:16" ht="16.5" customHeight="1" thickBot="1">
      <c r="A26" s="766"/>
      <c r="B26" s="759"/>
      <c r="C26" s="14" t="s">
        <v>185</v>
      </c>
      <c r="D26" s="112">
        <v>0</v>
      </c>
      <c r="E26" s="112">
        <f aca="true" t="shared" si="14" ref="E26:O26">D26</f>
        <v>0</v>
      </c>
      <c r="F26" s="112">
        <f t="shared" si="14"/>
        <v>0</v>
      </c>
      <c r="G26" s="112">
        <f t="shared" si="14"/>
        <v>0</v>
      </c>
      <c r="H26" s="112">
        <f t="shared" si="14"/>
        <v>0</v>
      </c>
      <c r="I26" s="112">
        <f t="shared" si="14"/>
        <v>0</v>
      </c>
      <c r="J26" s="112">
        <f t="shared" si="14"/>
        <v>0</v>
      </c>
      <c r="K26" s="112">
        <f t="shared" si="14"/>
        <v>0</v>
      </c>
      <c r="L26" s="112">
        <f t="shared" si="14"/>
        <v>0</v>
      </c>
      <c r="M26" s="112">
        <f t="shared" si="14"/>
        <v>0</v>
      </c>
      <c r="N26" s="112">
        <f t="shared" si="14"/>
        <v>0</v>
      </c>
      <c r="O26" s="112">
        <f t="shared" si="14"/>
        <v>0</v>
      </c>
      <c r="P26" s="21"/>
    </row>
    <row r="27" spans="1:16" ht="30.75" customHeight="1" thickTop="1">
      <c r="A27" s="241" t="s">
        <v>236</v>
      </c>
      <c r="B27" s="241"/>
      <c r="C27" s="246"/>
      <c r="D27" s="247">
        <f>D7*Исходные!$B$23</f>
        <v>0</v>
      </c>
      <c r="E27" s="247">
        <f>E7*Исходные!$B$23</f>
        <v>0</v>
      </c>
      <c r="F27" s="247">
        <f>F7*Исходные!$B$23</f>
        <v>0</v>
      </c>
      <c r="G27" s="244">
        <f>G7*Исходные!$B$23</f>
        <v>0</v>
      </c>
      <c r="H27" s="244">
        <f>H7*Исходные!$B$23</f>
        <v>0</v>
      </c>
      <c r="I27" s="244">
        <f>I7*Исходные!$B$23</f>
        <v>0</v>
      </c>
      <c r="J27" s="244">
        <f>J7*Исходные!$B$23</f>
        <v>0</v>
      </c>
      <c r="K27" s="244">
        <f>K7*Исходные!$B$23</f>
        <v>0</v>
      </c>
      <c r="L27" s="244">
        <f>L7*Исходные!$B$23</f>
        <v>0</v>
      </c>
      <c r="M27" s="244">
        <f>M7*Исходные!$B$23</f>
        <v>0</v>
      </c>
      <c r="N27" s="244">
        <f>N7*Исходные!$B$23</f>
        <v>0</v>
      </c>
      <c r="O27" s="244">
        <f>O7*Исходные!$B$23</f>
        <v>0</v>
      </c>
      <c r="P27" s="245">
        <f>SUM(D27:O27)</f>
        <v>0</v>
      </c>
    </row>
    <row r="28" spans="1:16" ht="15.75">
      <c r="A28" s="241" t="s">
        <v>197</v>
      </c>
      <c r="B28" s="241"/>
      <c r="C28" s="241"/>
      <c r="D28" s="244">
        <f aca="true" t="shared" si="15" ref="D28:O28">D7+D27</f>
        <v>0</v>
      </c>
      <c r="E28" s="244">
        <f t="shared" si="15"/>
        <v>0</v>
      </c>
      <c r="F28" s="244">
        <f t="shared" si="15"/>
        <v>0</v>
      </c>
      <c r="G28" s="244">
        <f t="shared" si="15"/>
        <v>0</v>
      </c>
      <c r="H28" s="244">
        <f t="shared" si="15"/>
        <v>0</v>
      </c>
      <c r="I28" s="244">
        <f t="shared" si="15"/>
        <v>0</v>
      </c>
      <c r="J28" s="244">
        <f t="shared" si="15"/>
        <v>0</v>
      </c>
      <c r="K28" s="244">
        <f t="shared" si="15"/>
        <v>0</v>
      </c>
      <c r="L28" s="244">
        <f t="shared" si="15"/>
        <v>0</v>
      </c>
      <c r="M28" s="244">
        <f t="shared" si="15"/>
        <v>0</v>
      </c>
      <c r="N28" s="244">
        <f t="shared" si="15"/>
        <v>0</v>
      </c>
      <c r="O28" s="244">
        <f t="shared" si="15"/>
        <v>0</v>
      </c>
      <c r="P28" s="245">
        <f>SUM(D28:O28)</f>
        <v>0</v>
      </c>
    </row>
  </sheetData>
  <sheetProtection password="F957" sheet="1" objects="1" formatRows="0" insertColumns="0"/>
  <mergeCells count="23">
    <mergeCell ref="A13:A14"/>
    <mergeCell ref="B15:B16"/>
    <mergeCell ref="A15:A16"/>
    <mergeCell ref="A3:A4"/>
    <mergeCell ref="B8:O8"/>
    <mergeCell ref="A9:A10"/>
    <mergeCell ref="A11:A12"/>
    <mergeCell ref="B23:B24"/>
    <mergeCell ref="A19:A20"/>
    <mergeCell ref="A21:A22"/>
    <mergeCell ref="B25:B26"/>
    <mergeCell ref="A23:A24"/>
    <mergeCell ref="A25:A26"/>
    <mergeCell ref="B19:B20"/>
    <mergeCell ref="B21:B22"/>
    <mergeCell ref="B18:O18"/>
    <mergeCell ref="P3:P4"/>
    <mergeCell ref="B9:B10"/>
    <mergeCell ref="B11:B12"/>
    <mergeCell ref="B13:B14"/>
    <mergeCell ref="B3:B4"/>
    <mergeCell ref="D3:O3"/>
    <mergeCell ref="C3:C4"/>
  </mergeCells>
  <hyperlinks>
    <hyperlink ref="B1" location="СХЕМА!A1" display="вернуться к схеме"/>
  </hyperlinks>
  <printOptions/>
  <pageMargins left="0.1968503937007874" right="0.2755905511811024" top="0.984251968503937" bottom="0.984251968503937" header="0.5118110236220472" footer="0.5118110236220472"/>
  <pageSetup fitToHeight="1" fitToWidth="1" horizontalDpi="300" verticalDpi="300" orientation="landscape" paperSize="9" scale="79" r:id="rId3"/>
  <headerFooter alignWithMargins="0">
    <oddFooter>&amp;L&amp;"Arial,курсив"© МРАПМСБ&amp;R&amp;"Arial,курсив"&amp;D</oddFooter>
  </headerFooter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5">
    <tabColor rgb="FF6CF06C"/>
  </sheetPr>
  <dimension ref="A1:AD87"/>
  <sheetViews>
    <sheetView tabSelected="1" zoomScale="90" zoomScaleNormal="90" zoomScalePageLayoutView="0" workbookViewId="0" topLeftCell="A1">
      <selection activeCell="H8" sqref="H8"/>
    </sheetView>
  </sheetViews>
  <sheetFormatPr defaultColWidth="9.140625" defaultRowHeight="18" customHeight="1"/>
  <cols>
    <col min="1" max="1" width="80.140625" style="548" customWidth="1"/>
    <col min="2" max="2" width="16.28125" style="548" customWidth="1"/>
    <col min="3" max="6" width="14.28125" style="551" customWidth="1"/>
    <col min="7" max="7" width="18.8515625" style="548" customWidth="1"/>
    <col min="8" max="14" width="18.140625" style="548" customWidth="1"/>
    <col min="15" max="15" width="16.421875" style="548" customWidth="1"/>
    <col min="16" max="16" width="12.421875" style="548" customWidth="1"/>
    <col min="17" max="17" width="12.421875" style="548" hidden="1" customWidth="1"/>
    <col min="18" max="18" width="12.140625" style="549" hidden="1" customWidth="1"/>
    <col min="19" max="19" width="12.28125" style="550" hidden="1" customWidth="1"/>
    <col min="20" max="20" width="12.57421875" style="550" hidden="1" customWidth="1"/>
    <col min="21" max="21" width="12.140625" style="550" hidden="1" customWidth="1"/>
    <col min="22" max="22" width="12.00390625" style="550" hidden="1" customWidth="1"/>
    <col min="23" max="23" width="12.421875" style="550" hidden="1" customWidth="1"/>
    <col min="24" max="24" width="12.7109375" style="550" hidden="1" customWidth="1"/>
    <col min="25" max="25" width="12.28125" style="550" hidden="1" customWidth="1"/>
    <col min="26" max="26" width="12.8515625" style="550" hidden="1" customWidth="1"/>
    <col min="27" max="27" width="13.140625" style="550" hidden="1" customWidth="1"/>
    <col min="28" max="28" width="12.140625" style="550" hidden="1" customWidth="1"/>
    <col min="29" max="29" width="13.28125" style="550" hidden="1" customWidth="1"/>
    <col min="30" max="30" width="14.7109375" style="550" hidden="1" customWidth="1"/>
    <col min="31" max="16384" width="9.140625" style="424" customWidth="1"/>
  </cols>
  <sheetData>
    <row r="1" spans="1:30" ht="18" customHeight="1" thickBot="1">
      <c r="A1" s="418" t="s">
        <v>281</v>
      </c>
      <c r="B1" s="419"/>
      <c r="C1" s="419"/>
      <c r="D1" s="419"/>
      <c r="E1" s="419"/>
      <c r="F1" s="419"/>
      <c r="G1" s="419"/>
      <c r="H1" s="420"/>
      <c r="I1" s="420"/>
      <c r="J1" s="420"/>
      <c r="K1" s="420"/>
      <c r="L1" s="420"/>
      <c r="M1" s="420"/>
      <c r="N1" s="420"/>
      <c r="O1" s="420"/>
      <c r="P1" s="420"/>
      <c r="Q1" s="421"/>
      <c r="R1" s="422"/>
      <c r="S1" s="421"/>
      <c r="T1" s="421"/>
      <c r="U1" s="421"/>
      <c r="V1" s="421"/>
      <c r="W1" s="421"/>
      <c r="X1" s="421"/>
      <c r="Y1" s="421"/>
      <c r="Z1" s="421"/>
      <c r="AA1" s="421"/>
      <c r="AB1" s="421"/>
      <c r="AC1" s="421"/>
      <c r="AD1" s="423" t="s">
        <v>22</v>
      </c>
    </row>
    <row r="2" spans="1:30" ht="39" customHeight="1" thickBot="1">
      <c r="A2" s="425" t="s">
        <v>282</v>
      </c>
      <c r="B2" s="426" t="s">
        <v>24</v>
      </c>
      <c r="C2" s="427">
        <v>1</v>
      </c>
      <c r="D2" s="427">
        <v>2</v>
      </c>
      <c r="E2" s="427">
        <v>3</v>
      </c>
      <c r="F2" s="427">
        <v>4</v>
      </c>
      <c r="G2" s="427" t="s">
        <v>25</v>
      </c>
      <c r="H2" s="420"/>
      <c r="I2" s="420"/>
      <c r="J2" s="420"/>
      <c r="K2" s="420"/>
      <c r="L2" s="420"/>
      <c r="M2" s="420"/>
      <c r="N2" s="420"/>
      <c r="O2" s="420"/>
      <c r="P2" s="420"/>
      <c r="Q2" s="428" t="s">
        <v>24</v>
      </c>
      <c r="R2" s="429">
        <v>1</v>
      </c>
      <c r="S2" s="430">
        <v>2</v>
      </c>
      <c r="T2" s="430">
        <v>3</v>
      </c>
      <c r="U2" s="430">
        <v>4</v>
      </c>
      <c r="V2" s="430">
        <v>5</v>
      </c>
      <c r="W2" s="430">
        <v>6</v>
      </c>
      <c r="X2" s="431">
        <v>7</v>
      </c>
      <c r="Y2" s="431">
        <v>8</v>
      </c>
      <c r="Z2" s="431">
        <v>9</v>
      </c>
      <c r="AA2" s="432">
        <v>10</v>
      </c>
      <c r="AB2" s="432">
        <v>11</v>
      </c>
      <c r="AC2" s="432">
        <v>12</v>
      </c>
      <c r="AD2" s="433" t="s">
        <v>25</v>
      </c>
    </row>
    <row r="3" spans="1:30" ht="18" customHeight="1" thickBot="1">
      <c r="A3" s="434" t="s">
        <v>27</v>
      </c>
      <c r="B3" s="435"/>
      <c r="C3" s="436"/>
      <c r="D3" s="436"/>
      <c r="E3" s="436"/>
      <c r="F3" s="436"/>
      <c r="G3" s="437"/>
      <c r="H3" s="420"/>
      <c r="I3" s="420"/>
      <c r="J3" s="420"/>
      <c r="K3" s="420"/>
      <c r="L3" s="420"/>
      <c r="M3" s="420"/>
      <c r="N3" s="420"/>
      <c r="O3" s="420"/>
      <c r="P3" s="420"/>
      <c r="Q3" s="438"/>
      <c r="R3" s="439"/>
      <c r="S3" s="439"/>
      <c r="T3" s="439"/>
      <c r="U3" s="439"/>
      <c r="V3" s="439"/>
      <c r="W3" s="439"/>
      <c r="X3" s="440"/>
      <c r="Y3" s="440"/>
      <c r="Z3" s="440"/>
      <c r="AA3" s="438"/>
      <c r="AB3" s="438"/>
      <c r="AC3" s="438"/>
      <c r="AD3" s="441"/>
    </row>
    <row r="4" spans="1:30" ht="18" customHeight="1" thickBot="1">
      <c r="A4" s="442" t="s">
        <v>28</v>
      </c>
      <c r="B4" s="443">
        <v>500</v>
      </c>
      <c r="C4" s="444">
        <f>SUM(R4:T4)</f>
        <v>0</v>
      </c>
      <c r="D4" s="444">
        <f>SUM(U4:W4)</f>
        <v>0</v>
      </c>
      <c r="E4" s="444">
        <f>SUM(X4:Z4)</f>
        <v>0</v>
      </c>
      <c r="F4" s="444">
        <f>SUM(AA4:AC4)</f>
        <v>0</v>
      </c>
      <c r="G4" s="445">
        <f>SUM(B4:F4)</f>
        <v>500</v>
      </c>
      <c r="H4" s="420"/>
      <c r="I4" s="420"/>
      <c r="J4" s="420"/>
      <c r="K4" s="420"/>
      <c r="L4" s="420"/>
      <c r="M4" s="420"/>
      <c r="N4" s="420"/>
      <c r="O4" s="420"/>
      <c r="P4" s="420"/>
      <c r="Q4" s="446">
        <f>'Приложение 1 (На печать 1)'!B10</f>
        <v>0</v>
      </c>
      <c r="R4" s="447">
        <f>'Приложение 1 (На печать 1)'!C10</f>
        <v>0</v>
      </c>
      <c r="S4" s="447">
        <f>'Приложение 1 (На печать 1)'!D10</f>
        <v>0</v>
      </c>
      <c r="T4" s="447">
        <f>'Приложение 1 (На печать 1)'!E10</f>
        <v>0</v>
      </c>
      <c r="U4" s="447">
        <f>'Приложение 1 (На печать 1)'!F10</f>
        <v>0</v>
      </c>
      <c r="V4" s="447">
        <f>'Приложение 1 (На печать 1)'!G10</f>
        <v>0</v>
      </c>
      <c r="W4" s="447">
        <f>'Приложение 1 (На печать 1)'!H10</f>
        <v>0</v>
      </c>
      <c r="X4" s="448">
        <f>'Приложение 1 (На печать 1)'!I10</f>
        <v>0</v>
      </c>
      <c r="Y4" s="448">
        <f>'Приложение 1 (На печать 1)'!J10</f>
        <v>0</v>
      </c>
      <c r="Z4" s="448">
        <f>'Приложение 1 (На печать 1)'!K10</f>
        <v>0</v>
      </c>
      <c r="AA4" s="446">
        <f>'Приложение 1 (На печать 1)'!L10</f>
        <v>0</v>
      </c>
      <c r="AB4" s="446">
        <f>'Приложение 1 (На печать 1)'!M10</f>
        <v>0</v>
      </c>
      <c r="AC4" s="446">
        <f>'Приложение 1 (На печать 1)'!N10</f>
        <v>0</v>
      </c>
      <c r="AD4" s="449">
        <f>SUM(Q4:AC4)</f>
        <v>0</v>
      </c>
    </row>
    <row r="5" spans="1:30" ht="18" customHeight="1" thickBot="1">
      <c r="A5" s="450" t="s">
        <v>29</v>
      </c>
      <c r="B5" s="443">
        <f aca="true" t="shared" si="0" ref="B5:B63">Q5</f>
        <v>0</v>
      </c>
      <c r="C5" s="444">
        <f>SUM(R5:T5)</f>
        <v>0</v>
      </c>
      <c r="D5" s="444">
        <f>SUM(U5:W5)</f>
        <v>0</v>
      </c>
      <c r="E5" s="444">
        <f>SUM(X5:Z5)</f>
        <v>0</v>
      </c>
      <c r="F5" s="444">
        <f>SUM(AA5:AC5)</f>
        <v>0</v>
      </c>
      <c r="G5" s="445">
        <f>SUM(B5:F5)</f>
        <v>0</v>
      </c>
      <c r="H5" s="420"/>
      <c r="I5" s="420"/>
      <c r="J5" s="420"/>
      <c r="K5" s="420"/>
      <c r="L5" s="420"/>
      <c r="M5" s="420"/>
      <c r="N5" s="420"/>
      <c r="O5" s="420"/>
      <c r="P5" s="420"/>
      <c r="Q5" s="446">
        <f>'Приложение 1 (На печать 1)'!B11</f>
        <v>0</v>
      </c>
      <c r="R5" s="447">
        <f>'Приложение 1 (На печать 1)'!C11</f>
        <v>0</v>
      </c>
      <c r="S5" s="447">
        <f>'Приложение 1 (На печать 1)'!D11</f>
        <v>0</v>
      </c>
      <c r="T5" s="447">
        <f>'Приложение 1 (На печать 1)'!E11</f>
        <v>0</v>
      </c>
      <c r="U5" s="447">
        <f>'Приложение 1 (На печать 1)'!F11</f>
        <v>0</v>
      </c>
      <c r="V5" s="447">
        <f>'Приложение 1 (На печать 1)'!G11</f>
        <v>0</v>
      </c>
      <c r="W5" s="447">
        <f>'Приложение 1 (На печать 1)'!H11</f>
        <v>0</v>
      </c>
      <c r="X5" s="448">
        <f>'Приложение 1 (На печать 1)'!I11</f>
        <v>0</v>
      </c>
      <c r="Y5" s="448">
        <f>'Приложение 1 (На печать 1)'!J11</f>
        <v>0</v>
      </c>
      <c r="Z5" s="448">
        <f>'Приложение 1 (На печать 1)'!K11</f>
        <v>0</v>
      </c>
      <c r="AA5" s="446">
        <f>'Приложение 1 (На печать 1)'!L11</f>
        <v>0</v>
      </c>
      <c r="AB5" s="446">
        <f>'Приложение 1 (На печать 1)'!M11</f>
        <v>0</v>
      </c>
      <c r="AC5" s="446">
        <f>'Приложение 1 (На печать 1)'!N11</f>
        <v>0</v>
      </c>
      <c r="AD5" s="449">
        <f aca="true" t="shared" si="1" ref="AD5:AD63">SUM(Q5:AC5)</f>
        <v>0</v>
      </c>
    </row>
    <row r="6" spans="1:30" ht="30.75" customHeight="1" thickBot="1">
      <c r="A6" s="451" t="s">
        <v>30</v>
      </c>
      <c r="B6" s="443">
        <f t="shared" si="0"/>
        <v>0</v>
      </c>
      <c r="C6" s="444">
        <f>SUM(R6:T6)</f>
        <v>0</v>
      </c>
      <c r="D6" s="444">
        <f>SUM(U6:W6)</f>
        <v>0</v>
      </c>
      <c r="E6" s="444">
        <f>SUM(X6:Z6)</f>
        <v>0</v>
      </c>
      <c r="F6" s="444">
        <f>SUM(AA6:AC6)</f>
        <v>0</v>
      </c>
      <c r="G6" s="445">
        <f>SUM(B6:F6)</f>
        <v>0</v>
      </c>
      <c r="H6" s="420"/>
      <c r="I6" s="420"/>
      <c r="J6" s="420"/>
      <c r="K6" s="420"/>
      <c r="L6" s="420"/>
      <c r="M6" s="420"/>
      <c r="N6" s="420"/>
      <c r="O6" s="420"/>
      <c r="P6" s="420"/>
      <c r="Q6" s="446">
        <f>'Приложение 1 (На печать 1)'!B12</f>
        <v>0</v>
      </c>
      <c r="R6" s="447">
        <f>'Приложение 1 (На печать 1)'!C12</f>
        <v>0</v>
      </c>
      <c r="S6" s="447">
        <f>'Приложение 1 (На печать 1)'!D12</f>
        <v>0</v>
      </c>
      <c r="T6" s="447">
        <f>'Приложение 1 (На печать 1)'!E12</f>
        <v>0</v>
      </c>
      <c r="U6" s="447">
        <f>'Приложение 1 (На печать 1)'!F12</f>
        <v>0</v>
      </c>
      <c r="V6" s="447">
        <f>'Приложение 1 (На печать 1)'!G12</f>
        <v>0</v>
      </c>
      <c r="W6" s="447">
        <f>'Приложение 1 (На печать 1)'!H12</f>
        <v>0</v>
      </c>
      <c r="X6" s="448">
        <f>'Приложение 1 (На печать 1)'!I12</f>
        <v>0</v>
      </c>
      <c r="Y6" s="448">
        <f>'Приложение 1 (На печать 1)'!J12</f>
        <v>0</v>
      </c>
      <c r="Z6" s="448">
        <f>'Приложение 1 (На печать 1)'!K12</f>
        <v>0</v>
      </c>
      <c r="AA6" s="446">
        <f>'Приложение 1 (На печать 1)'!L12</f>
        <v>0</v>
      </c>
      <c r="AB6" s="446">
        <f>'Приложение 1 (На печать 1)'!M12</f>
        <v>0</v>
      </c>
      <c r="AC6" s="446">
        <f>'Приложение 1 (На печать 1)'!N12</f>
        <v>0</v>
      </c>
      <c r="AD6" s="449">
        <f t="shared" si="1"/>
        <v>0</v>
      </c>
    </row>
    <row r="7" spans="1:30" ht="18" customHeight="1" thickBot="1">
      <c r="A7" s="452" t="s">
        <v>31</v>
      </c>
      <c r="B7" s="443">
        <f t="shared" si="0"/>
        <v>0</v>
      </c>
      <c r="C7" s="444">
        <f>SUM(R7:T7)</f>
        <v>0</v>
      </c>
      <c r="D7" s="444">
        <f>SUM(U7:W7)</f>
        <v>0</v>
      </c>
      <c r="E7" s="444">
        <f>SUM(X7:Z7)</f>
        <v>0</v>
      </c>
      <c r="F7" s="444">
        <f>SUM(AA7:AC7)</f>
        <v>0</v>
      </c>
      <c r="G7" s="445">
        <f>SUM(B7:F7)</f>
        <v>0</v>
      </c>
      <c r="H7" s="420"/>
      <c r="I7" s="420"/>
      <c r="J7" s="420"/>
      <c r="K7" s="420"/>
      <c r="L7" s="420"/>
      <c r="M7" s="420"/>
      <c r="N7" s="420"/>
      <c r="O7" s="420"/>
      <c r="P7" s="420"/>
      <c r="Q7" s="446">
        <f>'Приложение 1 (На печать 1)'!B13</f>
        <v>0</v>
      </c>
      <c r="R7" s="447">
        <f>'Приложение 1 (На печать 1)'!C13</f>
        <v>0</v>
      </c>
      <c r="S7" s="447">
        <f>'Приложение 1 (На печать 1)'!D13</f>
        <v>0</v>
      </c>
      <c r="T7" s="447">
        <f>'Приложение 1 (На печать 1)'!E13</f>
        <v>0</v>
      </c>
      <c r="U7" s="447">
        <f>'Приложение 1 (На печать 1)'!F13</f>
        <v>0</v>
      </c>
      <c r="V7" s="447">
        <f>'Приложение 1 (На печать 1)'!G13</f>
        <v>0</v>
      </c>
      <c r="W7" s="447">
        <f>'Приложение 1 (На печать 1)'!H13</f>
        <v>0</v>
      </c>
      <c r="X7" s="448">
        <f>'Приложение 1 (На печать 1)'!I13</f>
        <v>0</v>
      </c>
      <c r="Y7" s="448">
        <f>'Приложение 1 (На печать 1)'!J13</f>
        <v>0</v>
      </c>
      <c r="Z7" s="448">
        <f>'Приложение 1 (На печать 1)'!K13</f>
        <v>0</v>
      </c>
      <c r="AA7" s="446">
        <f>'Приложение 1 (На печать 1)'!L13</f>
        <v>0</v>
      </c>
      <c r="AB7" s="446">
        <f>'Приложение 1 (На печать 1)'!M13</f>
        <v>0</v>
      </c>
      <c r="AC7" s="446">
        <f>'Приложение 1 (На печать 1)'!N13</f>
        <v>0</v>
      </c>
      <c r="AD7" s="449">
        <f t="shared" si="1"/>
        <v>0</v>
      </c>
    </row>
    <row r="8" spans="1:30" s="421" customFormat="1" ht="18" customHeight="1" thickBot="1">
      <c r="A8" s="453" t="s">
        <v>271</v>
      </c>
      <c r="B8" s="454">
        <f aca="true" t="shared" si="2" ref="B8:G8">SUM(B4:B7)</f>
        <v>500</v>
      </c>
      <c r="C8" s="454">
        <f t="shared" si="2"/>
        <v>0</v>
      </c>
      <c r="D8" s="454">
        <f t="shared" si="2"/>
        <v>0</v>
      </c>
      <c r="E8" s="454">
        <f t="shared" si="2"/>
        <v>0</v>
      </c>
      <c r="F8" s="454">
        <f t="shared" si="2"/>
        <v>0</v>
      </c>
      <c r="G8" s="454">
        <f t="shared" si="2"/>
        <v>500</v>
      </c>
      <c r="H8" s="420"/>
      <c r="I8" s="420"/>
      <c r="J8" s="420"/>
      <c r="K8" s="420"/>
      <c r="L8" s="420"/>
      <c r="M8" s="420"/>
      <c r="N8" s="420"/>
      <c r="O8" s="420"/>
      <c r="P8" s="420"/>
      <c r="Q8" s="455">
        <f>SUM(Q4:Q7)</f>
        <v>0</v>
      </c>
      <c r="R8" s="456">
        <f aca="true" t="shared" si="3" ref="R8:AC8">SUM(R4:R7)</f>
        <v>0</v>
      </c>
      <c r="S8" s="456">
        <f t="shared" si="3"/>
        <v>0</v>
      </c>
      <c r="T8" s="456">
        <f t="shared" si="3"/>
        <v>0</v>
      </c>
      <c r="U8" s="456">
        <f t="shared" si="3"/>
        <v>0</v>
      </c>
      <c r="V8" s="456">
        <f t="shared" si="3"/>
        <v>0</v>
      </c>
      <c r="W8" s="456">
        <f t="shared" si="3"/>
        <v>0</v>
      </c>
      <c r="X8" s="457">
        <f t="shared" si="3"/>
        <v>0</v>
      </c>
      <c r="Y8" s="457">
        <f t="shared" si="3"/>
        <v>0</v>
      </c>
      <c r="Z8" s="457">
        <f t="shared" si="3"/>
        <v>0</v>
      </c>
      <c r="AA8" s="455">
        <f t="shared" si="3"/>
        <v>0</v>
      </c>
      <c r="AB8" s="455">
        <f t="shared" si="3"/>
        <v>0</v>
      </c>
      <c r="AC8" s="455">
        <f t="shared" si="3"/>
        <v>0</v>
      </c>
      <c r="AD8" s="449">
        <f t="shared" si="1"/>
        <v>0</v>
      </c>
    </row>
    <row r="9" spans="1:30" ht="18" customHeight="1" thickBot="1">
      <c r="A9" s="434" t="s">
        <v>33</v>
      </c>
      <c r="B9" s="458"/>
      <c r="C9" s="459"/>
      <c r="D9" s="459"/>
      <c r="E9" s="459"/>
      <c r="F9" s="459"/>
      <c r="G9" s="460"/>
      <c r="H9" s="420"/>
      <c r="I9" s="420"/>
      <c r="J9" s="420"/>
      <c r="K9" s="420"/>
      <c r="L9" s="420"/>
      <c r="M9" s="420"/>
      <c r="N9" s="420"/>
      <c r="O9" s="420"/>
      <c r="P9" s="420"/>
      <c r="Q9" s="461"/>
      <c r="R9" s="462"/>
      <c r="S9" s="462"/>
      <c r="T9" s="462"/>
      <c r="U9" s="462"/>
      <c r="V9" s="462"/>
      <c r="W9" s="462"/>
      <c r="X9" s="463"/>
      <c r="Y9" s="463"/>
      <c r="Z9" s="463"/>
      <c r="AA9" s="461"/>
      <c r="AB9" s="461"/>
      <c r="AC9" s="461"/>
      <c r="AD9" s="449">
        <f t="shared" si="1"/>
        <v>0</v>
      </c>
    </row>
    <row r="10" spans="1:30" ht="18" customHeight="1" thickBot="1">
      <c r="A10" s="464" t="s">
        <v>34</v>
      </c>
      <c r="B10" s="443">
        <f t="shared" si="0"/>
        <v>0</v>
      </c>
      <c r="C10" s="444">
        <f>SUM(R10:T10)</f>
        <v>0</v>
      </c>
      <c r="D10" s="444">
        <f>SUM(U10:W10)</f>
        <v>0</v>
      </c>
      <c r="E10" s="444">
        <f>SUM(X10:Z10)</f>
        <v>0</v>
      </c>
      <c r="F10" s="444">
        <f>SUM(AA10:AC10)</f>
        <v>0</v>
      </c>
      <c r="G10" s="445">
        <f>SUM(B10:F10)</f>
        <v>0</v>
      </c>
      <c r="H10" s="420"/>
      <c r="I10" s="420"/>
      <c r="J10" s="420"/>
      <c r="K10" s="420"/>
      <c r="L10" s="420"/>
      <c r="M10" s="420"/>
      <c r="N10" s="420"/>
      <c r="O10" s="420"/>
      <c r="P10" s="420"/>
      <c r="Q10" s="446">
        <f>'Приложение 1 (На печать 1)'!B17</f>
        <v>0</v>
      </c>
      <c r="R10" s="447">
        <f>'Приложение 1 (На печать 1)'!C17</f>
        <v>0</v>
      </c>
      <c r="S10" s="447">
        <f>'Приложение 1 (На печать 1)'!D17</f>
        <v>0</v>
      </c>
      <c r="T10" s="447">
        <f>'Приложение 1 (На печать 1)'!E17</f>
        <v>0</v>
      </c>
      <c r="U10" s="447">
        <f>'Приложение 1 (На печать 1)'!F17</f>
        <v>0</v>
      </c>
      <c r="V10" s="447">
        <f>'Приложение 1 (На печать 1)'!G17</f>
        <v>0</v>
      </c>
      <c r="W10" s="447">
        <f>'Приложение 1 (На печать 1)'!H17</f>
        <v>0</v>
      </c>
      <c r="X10" s="448">
        <f>'Приложение 1 (На печать 1)'!I17</f>
        <v>0</v>
      </c>
      <c r="Y10" s="448">
        <f>'Приложение 1 (На печать 1)'!J17</f>
        <v>0</v>
      </c>
      <c r="Z10" s="448">
        <f>'Приложение 1 (На печать 1)'!K17</f>
        <v>0</v>
      </c>
      <c r="AA10" s="446">
        <f>'Приложение 1 (На печать 1)'!L17</f>
        <v>0</v>
      </c>
      <c r="AB10" s="446">
        <f>'Приложение 1 (На печать 1)'!M17</f>
        <v>0</v>
      </c>
      <c r="AC10" s="446">
        <f>'Приложение 1 (На печать 1)'!N17</f>
        <v>0</v>
      </c>
      <c r="AD10" s="449">
        <f t="shared" si="1"/>
        <v>0</v>
      </c>
    </row>
    <row r="11" spans="1:30" ht="18" customHeight="1" thickBot="1">
      <c r="A11" s="450" t="s">
        <v>35</v>
      </c>
      <c r="B11" s="443">
        <f t="shared" si="0"/>
        <v>0</v>
      </c>
      <c r="C11" s="444">
        <f>SUM(R11:T11)</f>
        <v>0</v>
      </c>
      <c r="D11" s="444">
        <f>SUM(U11:W11)</f>
        <v>0</v>
      </c>
      <c r="E11" s="444">
        <f>SUM(X11:Z11)</f>
        <v>0</v>
      </c>
      <c r="F11" s="444">
        <f>SUM(AA11:AC11)</f>
        <v>0</v>
      </c>
      <c r="G11" s="445">
        <f>SUM(B11:F11)</f>
        <v>0</v>
      </c>
      <c r="H11" s="420"/>
      <c r="I11" s="420"/>
      <c r="J11" s="420"/>
      <c r="K11" s="420"/>
      <c r="L11" s="420"/>
      <c r="M11" s="420"/>
      <c r="N11" s="420"/>
      <c r="O11" s="420"/>
      <c r="P11" s="420"/>
      <c r="Q11" s="446">
        <f>'Приложение 1 (На печать 1)'!B18</f>
        <v>0</v>
      </c>
      <c r="R11" s="447">
        <f>'Приложение 1 (На печать 1)'!C18</f>
        <v>0</v>
      </c>
      <c r="S11" s="447">
        <f>'Приложение 1 (На печать 1)'!D18</f>
        <v>0</v>
      </c>
      <c r="T11" s="447">
        <f>'Приложение 1 (На печать 1)'!E18</f>
        <v>0</v>
      </c>
      <c r="U11" s="447">
        <f>'Приложение 1 (На печать 1)'!F18</f>
        <v>0</v>
      </c>
      <c r="V11" s="447">
        <f>'Приложение 1 (На печать 1)'!G18</f>
        <v>0</v>
      </c>
      <c r="W11" s="447">
        <f>'Приложение 1 (На печать 1)'!H18</f>
        <v>0</v>
      </c>
      <c r="X11" s="448">
        <f>'Приложение 1 (На печать 1)'!I18</f>
        <v>0</v>
      </c>
      <c r="Y11" s="448">
        <f>'Приложение 1 (На печать 1)'!J18</f>
        <v>0</v>
      </c>
      <c r="Z11" s="448">
        <f>'Приложение 1 (На печать 1)'!K18</f>
        <v>0</v>
      </c>
      <c r="AA11" s="446">
        <f>'Приложение 1 (На печать 1)'!L18</f>
        <v>0</v>
      </c>
      <c r="AB11" s="446">
        <f>'Приложение 1 (На печать 1)'!M18</f>
        <v>0</v>
      </c>
      <c r="AC11" s="446">
        <f>'Приложение 1 (На печать 1)'!N18</f>
        <v>0</v>
      </c>
      <c r="AD11" s="449">
        <f t="shared" si="1"/>
        <v>0</v>
      </c>
    </row>
    <row r="12" spans="1:30" ht="18" customHeight="1" thickBot="1">
      <c r="A12" s="450" t="s">
        <v>36</v>
      </c>
      <c r="B12" s="443">
        <f t="shared" si="0"/>
        <v>0</v>
      </c>
      <c r="C12" s="444">
        <f>SUM(R12:T12)</f>
        <v>0</v>
      </c>
      <c r="D12" s="444">
        <f>SUM(U12:W12)</f>
        <v>0</v>
      </c>
      <c r="E12" s="444">
        <f>SUM(X12:Z12)</f>
        <v>0</v>
      </c>
      <c r="F12" s="444">
        <f>SUM(AA12:AC12)</f>
        <v>0</v>
      </c>
      <c r="G12" s="445">
        <f>SUM(B12:F12)</f>
        <v>0</v>
      </c>
      <c r="H12" s="420"/>
      <c r="I12" s="420"/>
      <c r="J12" s="420"/>
      <c r="K12" s="420"/>
      <c r="L12" s="420"/>
      <c r="M12" s="420"/>
      <c r="N12" s="420"/>
      <c r="O12" s="420"/>
      <c r="P12" s="420"/>
      <c r="Q12" s="446">
        <f>'Приложение 1 (На печать 1)'!B19</f>
        <v>0</v>
      </c>
      <c r="R12" s="447">
        <f>'Приложение 1 (На печать 1)'!C19</f>
        <v>0</v>
      </c>
      <c r="S12" s="447">
        <f>'Приложение 1 (На печать 1)'!D19</f>
        <v>0</v>
      </c>
      <c r="T12" s="447">
        <f>'Приложение 1 (На печать 1)'!E19</f>
        <v>0</v>
      </c>
      <c r="U12" s="447">
        <f>'Приложение 1 (На печать 1)'!F19</f>
        <v>0</v>
      </c>
      <c r="V12" s="447">
        <f>'Приложение 1 (На печать 1)'!G19</f>
        <v>0</v>
      </c>
      <c r="W12" s="447">
        <f>'Приложение 1 (На печать 1)'!H19</f>
        <v>0</v>
      </c>
      <c r="X12" s="448">
        <f>'Приложение 1 (На печать 1)'!I19</f>
        <v>0</v>
      </c>
      <c r="Y12" s="448">
        <f>'Приложение 1 (На печать 1)'!J19</f>
        <v>0</v>
      </c>
      <c r="Z12" s="448">
        <f>'Приложение 1 (На печать 1)'!K19</f>
        <v>0</v>
      </c>
      <c r="AA12" s="446">
        <f>'Приложение 1 (На печать 1)'!L19</f>
        <v>0</v>
      </c>
      <c r="AB12" s="446">
        <f>'Приложение 1 (На печать 1)'!M19</f>
        <v>0</v>
      </c>
      <c r="AC12" s="446">
        <f>'Приложение 1 (На печать 1)'!N19</f>
        <v>0</v>
      </c>
      <c r="AD12" s="449">
        <f t="shared" si="1"/>
        <v>0</v>
      </c>
    </row>
    <row r="13" spans="1:30" s="465" customFormat="1" ht="18" customHeight="1" thickBot="1">
      <c r="A13" s="453" t="s">
        <v>272</v>
      </c>
      <c r="B13" s="454">
        <f aca="true" t="shared" si="4" ref="B13:G13">SUM(B10:B12)</f>
        <v>0</v>
      </c>
      <c r="C13" s="454">
        <f t="shared" si="4"/>
        <v>0</v>
      </c>
      <c r="D13" s="454">
        <f t="shared" si="4"/>
        <v>0</v>
      </c>
      <c r="E13" s="454">
        <f t="shared" si="4"/>
        <v>0</v>
      </c>
      <c r="F13" s="454">
        <f t="shared" si="4"/>
        <v>0</v>
      </c>
      <c r="G13" s="454">
        <f t="shared" si="4"/>
        <v>0</v>
      </c>
      <c r="H13" s="420"/>
      <c r="I13" s="420"/>
      <c r="J13" s="420"/>
      <c r="K13" s="420"/>
      <c r="L13" s="420"/>
      <c r="M13" s="420"/>
      <c r="N13" s="420"/>
      <c r="O13" s="420"/>
      <c r="P13" s="420"/>
      <c r="Q13" s="455">
        <f>SUM(Q10:Q12)</f>
        <v>0</v>
      </c>
      <c r="R13" s="456">
        <f aca="true" t="shared" si="5" ref="R13:AC13">SUM(R10:R12)</f>
        <v>0</v>
      </c>
      <c r="S13" s="456">
        <f t="shared" si="5"/>
        <v>0</v>
      </c>
      <c r="T13" s="456">
        <f t="shared" si="5"/>
        <v>0</v>
      </c>
      <c r="U13" s="456">
        <f t="shared" si="5"/>
        <v>0</v>
      </c>
      <c r="V13" s="456">
        <f t="shared" si="5"/>
        <v>0</v>
      </c>
      <c r="W13" s="456">
        <f t="shared" si="5"/>
        <v>0</v>
      </c>
      <c r="X13" s="457">
        <f t="shared" si="5"/>
        <v>0</v>
      </c>
      <c r="Y13" s="457">
        <f t="shared" si="5"/>
        <v>0</v>
      </c>
      <c r="Z13" s="457">
        <f t="shared" si="5"/>
        <v>0</v>
      </c>
      <c r="AA13" s="455">
        <f t="shared" si="5"/>
        <v>0</v>
      </c>
      <c r="AB13" s="455">
        <f t="shared" si="5"/>
        <v>0</v>
      </c>
      <c r="AC13" s="455">
        <f t="shared" si="5"/>
        <v>0</v>
      </c>
      <c r="AD13" s="449">
        <f t="shared" si="1"/>
        <v>0</v>
      </c>
    </row>
    <row r="14" spans="1:30" ht="18" customHeight="1" thickBot="1">
      <c r="A14" s="434" t="s">
        <v>38</v>
      </c>
      <c r="B14" s="458"/>
      <c r="C14" s="459"/>
      <c r="D14" s="459"/>
      <c r="E14" s="459"/>
      <c r="F14" s="459"/>
      <c r="G14" s="460"/>
      <c r="H14" s="420"/>
      <c r="I14" s="420"/>
      <c r="J14" s="420"/>
      <c r="K14" s="420"/>
      <c r="L14" s="420"/>
      <c r="M14" s="420"/>
      <c r="N14" s="420"/>
      <c r="O14" s="420"/>
      <c r="P14" s="420"/>
      <c r="Q14" s="466"/>
      <c r="R14" s="467"/>
      <c r="S14" s="467"/>
      <c r="T14" s="467"/>
      <c r="U14" s="467"/>
      <c r="V14" s="467"/>
      <c r="W14" s="467"/>
      <c r="X14" s="468"/>
      <c r="Y14" s="468"/>
      <c r="Z14" s="468"/>
      <c r="AA14" s="466"/>
      <c r="AB14" s="466"/>
      <c r="AC14" s="466"/>
      <c r="AD14" s="449">
        <f t="shared" si="1"/>
        <v>0</v>
      </c>
    </row>
    <row r="15" spans="1:30" ht="18" customHeight="1" thickBot="1">
      <c r="A15" s="469" t="s">
        <v>39</v>
      </c>
      <c r="B15" s="470"/>
      <c r="C15" s="471"/>
      <c r="D15" s="471"/>
      <c r="E15" s="471"/>
      <c r="F15" s="471"/>
      <c r="G15" s="472"/>
      <c r="H15" s="420"/>
      <c r="I15" s="420"/>
      <c r="J15" s="420"/>
      <c r="K15" s="420"/>
      <c r="L15" s="420"/>
      <c r="M15" s="420"/>
      <c r="N15" s="420"/>
      <c r="O15" s="420"/>
      <c r="P15" s="420"/>
      <c r="Q15" s="466"/>
      <c r="R15" s="467"/>
      <c r="S15" s="467"/>
      <c r="T15" s="467"/>
      <c r="U15" s="467"/>
      <c r="V15" s="467"/>
      <c r="W15" s="467"/>
      <c r="X15" s="468"/>
      <c r="Y15" s="468"/>
      <c r="Z15" s="468"/>
      <c r="AA15" s="466"/>
      <c r="AB15" s="466"/>
      <c r="AC15" s="466"/>
      <c r="AD15" s="449">
        <f t="shared" si="1"/>
        <v>0</v>
      </c>
    </row>
    <row r="16" spans="1:30" ht="18" customHeight="1" thickBot="1">
      <c r="A16" s="464" t="s">
        <v>40</v>
      </c>
      <c r="B16" s="443">
        <f t="shared" si="0"/>
        <v>0</v>
      </c>
      <c r="C16" s="444">
        <f>SUM('Приложение 1 (На печать 1)'!C25:E25)</f>
        <v>0</v>
      </c>
      <c r="D16" s="444">
        <f>SUM(U16:W16)</f>
        <v>0</v>
      </c>
      <c r="E16" s="444">
        <f>SUM(X16:Z16)</f>
        <v>0</v>
      </c>
      <c r="F16" s="444">
        <f>SUM(AA16:AC16)</f>
        <v>0</v>
      </c>
      <c r="G16" s="445">
        <f>SUM(B16:F16)</f>
        <v>0</v>
      </c>
      <c r="H16" s="420"/>
      <c r="I16" s="420"/>
      <c r="J16" s="420"/>
      <c r="K16" s="420"/>
      <c r="L16" s="420"/>
      <c r="M16" s="420"/>
      <c r="N16" s="420"/>
      <c r="O16" s="420"/>
      <c r="P16" s="420"/>
      <c r="Q16" s="446">
        <f>'Приложение 1 (На печать 1)'!B25</f>
        <v>0</v>
      </c>
      <c r="R16" s="447">
        <f>'Приложение 1 (На печать 1)'!C25</f>
        <v>0</v>
      </c>
      <c r="S16" s="447">
        <f>'Приложение 1 (На печать 1)'!D25</f>
        <v>0</v>
      </c>
      <c r="T16" s="447">
        <f>'Приложение 1 (На печать 1)'!E25</f>
        <v>0</v>
      </c>
      <c r="U16" s="447">
        <f>'Приложение 1 (На печать 1)'!F25</f>
        <v>0</v>
      </c>
      <c r="V16" s="447">
        <f>'Приложение 1 (На печать 1)'!G25</f>
        <v>0</v>
      </c>
      <c r="W16" s="447">
        <f>'Приложение 1 (На печать 1)'!H25</f>
        <v>0</v>
      </c>
      <c r="X16" s="448">
        <f>'Приложение 1 (На печать 1)'!I25</f>
        <v>0</v>
      </c>
      <c r="Y16" s="448">
        <f>'Приложение 1 (На печать 1)'!J25</f>
        <v>0</v>
      </c>
      <c r="Z16" s="448">
        <f>'Приложение 1 (На печать 1)'!K25</f>
        <v>0</v>
      </c>
      <c r="AA16" s="446">
        <f>'Приложение 1 (На печать 1)'!L25</f>
        <v>0</v>
      </c>
      <c r="AB16" s="446">
        <f>'Приложение 1 (На печать 1)'!M25</f>
        <v>0</v>
      </c>
      <c r="AC16" s="446">
        <f>'Приложение 1 (На печать 1)'!N25</f>
        <v>0</v>
      </c>
      <c r="AD16" s="449">
        <f t="shared" si="1"/>
        <v>0</v>
      </c>
    </row>
    <row r="17" spans="1:30" ht="18" customHeight="1" thickBot="1">
      <c r="A17" s="464" t="s">
        <v>41</v>
      </c>
      <c r="B17" s="443">
        <f t="shared" si="0"/>
        <v>0</v>
      </c>
      <c r="C17" s="444">
        <f>SUM(R17:T17)</f>
        <v>0</v>
      </c>
      <c r="D17" s="444">
        <f>SUM(U17:W17)</f>
        <v>0</v>
      </c>
      <c r="E17" s="444">
        <f>SUM(X17:Z17)</f>
        <v>0</v>
      </c>
      <c r="F17" s="444">
        <f>SUM(AA17:AC17)</f>
        <v>0</v>
      </c>
      <c r="G17" s="445">
        <f>SUM(B17:F17)</f>
        <v>0</v>
      </c>
      <c r="H17" s="420"/>
      <c r="I17" s="420"/>
      <c r="J17" s="420"/>
      <c r="K17" s="420"/>
      <c r="L17" s="420"/>
      <c r="M17" s="420"/>
      <c r="N17" s="420"/>
      <c r="O17" s="420"/>
      <c r="P17" s="420"/>
      <c r="Q17" s="446">
        <f>'Приложение 1 (На печать 1)'!B26</f>
        <v>0</v>
      </c>
      <c r="R17" s="447">
        <f>'Приложение 1 (На печать 1)'!C26</f>
        <v>0</v>
      </c>
      <c r="S17" s="447">
        <f>'Приложение 1 (На печать 1)'!D26</f>
        <v>0</v>
      </c>
      <c r="T17" s="447">
        <f>'Приложение 1 (На печать 1)'!E26</f>
        <v>0</v>
      </c>
      <c r="U17" s="447">
        <f>'Приложение 1 (На печать 1)'!F26</f>
        <v>0</v>
      </c>
      <c r="V17" s="447">
        <f>'Приложение 1 (На печать 1)'!G26</f>
        <v>0</v>
      </c>
      <c r="W17" s="447">
        <f>'Приложение 1 (На печать 1)'!H26</f>
        <v>0</v>
      </c>
      <c r="X17" s="448">
        <f>'Приложение 1 (На печать 1)'!I26</f>
        <v>0</v>
      </c>
      <c r="Y17" s="448">
        <f>'Приложение 1 (На печать 1)'!J26</f>
        <v>0</v>
      </c>
      <c r="Z17" s="448">
        <f>'Приложение 1 (На печать 1)'!K26</f>
        <v>0</v>
      </c>
      <c r="AA17" s="446">
        <f>'Приложение 1 (На печать 1)'!L26</f>
        <v>0</v>
      </c>
      <c r="AB17" s="446">
        <f>'Приложение 1 (На печать 1)'!M26</f>
        <v>0</v>
      </c>
      <c r="AC17" s="446">
        <f>'Приложение 1 (На печать 1)'!N26</f>
        <v>0</v>
      </c>
      <c r="AD17" s="449">
        <f t="shared" si="1"/>
        <v>0</v>
      </c>
    </row>
    <row r="18" spans="1:30" ht="18" customHeight="1" thickBot="1">
      <c r="A18" s="450" t="s">
        <v>42</v>
      </c>
      <c r="B18" s="473" t="str">
        <f t="shared" si="0"/>
        <v>Х</v>
      </c>
      <c r="C18" s="444">
        <f>SUM(R18:T18)</f>
        <v>0</v>
      </c>
      <c r="D18" s="444">
        <f>SUM(U18:W18)</f>
        <v>0</v>
      </c>
      <c r="E18" s="444">
        <f>SUM(X18:Z18)</f>
        <v>0</v>
      </c>
      <c r="F18" s="444">
        <f>SUM(AA18:AC18)</f>
        <v>0</v>
      </c>
      <c r="G18" s="445">
        <f>SUM(B18:F18)</f>
        <v>0</v>
      </c>
      <c r="H18" s="420"/>
      <c r="I18" s="420"/>
      <c r="J18" s="420"/>
      <c r="K18" s="420"/>
      <c r="L18" s="420"/>
      <c r="M18" s="420"/>
      <c r="N18" s="420"/>
      <c r="O18" s="420"/>
      <c r="P18" s="420"/>
      <c r="Q18" s="446" t="str">
        <f>'Приложение 1 (На печать 1)'!B27</f>
        <v>Х</v>
      </c>
      <c r="R18" s="447">
        <f>'Приложение 1 (На печать 1)'!C27</f>
        <v>0</v>
      </c>
      <c r="S18" s="447">
        <f>'Приложение 1 (На печать 1)'!D27</f>
        <v>0</v>
      </c>
      <c r="T18" s="447">
        <f>'Приложение 1 (На печать 1)'!E27</f>
        <v>0</v>
      </c>
      <c r="U18" s="447">
        <f>'Приложение 1 (На печать 1)'!F27</f>
        <v>0</v>
      </c>
      <c r="V18" s="447">
        <f>'Приложение 1 (На печать 1)'!G27</f>
        <v>0</v>
      </c>
      <c r="W18" s="447">
        <f>'Приложение 1 (На печать 1)'!H27</f>
        <v>0</v>
      </c>
      <c r="X18" s="448">
        <f>'Приложение 1 (На печать 1)'!I27</f>
        <v>0</v>
      </c>
      <c r="Y18" s="448">
        <f>'Приложение 1 (На печать 1)'!J27</f>
        <v>0</v>
      </c>
      <c r="Z18" s="448">
        <f>'Приложение 1 (На печать 1)'!K27</f>
        <v>0</v>
      </c>
      <c r="AA18" s="446">
        <f>'Приложение 1 (На печать 1)'!L27</f>
        <v>0</v>
      </c>
      <c r="AB18" s="446">
        <f>'Приложение 1 (На печать 1)'!M27</f>
        <v>0</v>
      </c>
      <c r="AC18" s="446">
        <f>'Приложение 1 (На печать 1)'!N27</f>
        <v>0</v>
      </c>
      <c r="AD18" s="449">
        <f t="shared" si="1"/>
        <v>0</v>
      </c>
    </row>
    <row r="19" spans="1:30" ht="18" customHeight="1" thickBot="1">
      <c r="A19" s="474" t="s">
        <v>43</v>
      </c>
      <c r="B19" s="475">
        <f aca="true" t="shared" si="6" ref="B19:G19">SUM(B16:B18)</f>
        <v>0</v>
      </c>
      <c r="C19" s="476">
        <f t="shared" si="6"/>
        <v>0</v>
      </c>
      <c r="D19" s="476">
        <f t="shared" si="6"/>
        <v>0</v>
      </c>
      <c r="E19" s="476">
        <f t="shared" si="6"/>
        <v>0</v>
      </c>
      <c r="F19" s="476">
        <f t="shared" si="6"/>
        <v>0</v>
      </c>
      <c r="G19" s="477">
        <f t="shared" si="6"/>
        <v>0</v>
      </c>
      <c r="H19" s="420"/>
      <c r="I19" s="420"/>
      <c r="J19" s="420"/>
      <c r="K19" s="420"/>
      <c r="L19" s="420"/>
      <c r="M19" s="420"/>
      <c r="N19" s="420"/>
      <c r="O19" s="420"/>
      <c r="P19" s="420"/>
      <c r="Q19" s="478">
        <f>SUM(Q16:Q18)</f>
        <v>0</v>
      </c>
      <c r="R19" s="479">
        <f aca="true" t="shared" si="7" ref="R19:AC19">SUM(R16:R18)</f>
        <v>0</v>
      </c>
      <c r="S19" s="479">
        <f t="shared" si="7"/>
        <v>0</v>
      </c>
      <c r="T19" s="479">
        <f t="shared" si="7"/>
        <v>0</v>
      </c>
      <c r="U19" s="479">
        <f t="shared" si="7"/>
        <v>0</v>
      </c>
      <c r="V19" s="479">
        <f t="shared" si="7"/>
        <v>0</v>
      </c>
      <c r="W19" s="479">
        <f t="shared" si="7"/>
        <v>0</v>
      </c>
      <c r="X19" s="480">
        <f t="shared" si="7"/>
        <v>0</v>
      </c>
      <c r="Y19" s="480">
        <f t="shared" si="7"/>
        <v>0</v>
      </c>
      <c r="Z19" s="480">
        <f t="shared" si="7"/>
        <v>0</v>
      </c>
      <c r="AA19" s="481">
        <f t="shared" si="7"/>
        <v>0</v>
      </c>
      <c r="AB19" s="481">
        <f t="shared" si="7"/>
        <v>0</v>
      </c>
      <c r="AC19" s="481">
        <f t="shared" si="7"/>
        <v>0</v>
      </c>
      <c r="AD19" s="449">
        <f t="shared" si="1"/>
        <v>0</v>
      </c>
    </row>
    <row r="20" spans="1:30" ht="18" customHeight="1" thickBot="1">
      <c r="A20" s="482" t="s">
        <v>44</v>
      </c>
      <c r="B20" s="483"/>
      <c r="C20" s="484"/>
      <c r="D20" s="484"/>
      <c r="E20" s="484"/>
      <c r="F20" s="484"/>
      <c r="G20" s="485"/>
      <c r="H20" s="420"/>
      <c r="I20" s="420"/>
      <c r="J20" s="420"/>
      <c r="K20" s="420"/>
      <c r="L20" s="420"/>
      <c r="M20" s="420"/>
      <c r="N20" s="420"/>
      <c r="O20" s="420"/>
      <c r="P20" s="420"/>
      <c r="Q20" s="486"/>
      <c r="R20" s="467"/>
      <c r="S20" s="467"/>
      <c r="T20" s="467"/>
      <c r="U20" s="467"/>
      <c r="V20" s="467"/>
      <c r="W20" s="467"/>
      <c r="X20" s="468"/>
      <c r="Y20" s="468"/>
      <c r="Z20" s="468"/>
      <c r="AA20" s="466"/>
      <c r="AB20" s="466"/>
      <c r="AC20" s="466"/>
      <c r="AD20" s="449">
        <f t="shared" si="1"/>
        <v>0</v>
      </c>
    </row>
    <row r="21" spans="1:30" ht="18" customHeight="1" thickBot="1">
      <c r="A21" s="464" t="s">
        <v>45</v>
      </c>
      <c r="B21" s="443">
        <f t="shared" si="0"/>
        <v>0</v>
      </c>
      <c r="C21" s="444">
        <f>SUM('Приложение 1 (На печать 1)'!C30:E30)</f>
        <v>0</v>
      </c>
      <c r="D21" s="444">
        <f>SUM(U21:W21)</f>
        <v>0</v>
      </c>
      <c r="E21" s="444">
        <f>SUM(X21:Z21)</f>
        <v>0</v>
      </c>
      <c r="F21" s="444">
        <f>SUM(AA21:AC21)</f>
        <v>0</v>
      </c>
      <c r="G21" s="445">
        <f>SUM(B21:F21)</f>
        <v>0</v>
      </c>
      <c r="H21" s="420"/>
      <c r="I21" s="420"/>
      <c r="J21" s="420"/>
      <c r="K21" s="420"/>
      <c r="L21" s="420"/>
      <c r="M21" s="420"/>
      <c r="N21" s="420"/>
      <c r="O21" s="420"/>
      <c r="P21" s="420"/>
      <c r="Q21" s="446">
        <f>'Приложение 1 (На печать 1)'!B30</f>
        <v>0</v>
      </c>
      <c r="R21" s="447">
        <f>'Приложение 1 (На печать 1)'!C30</f>
        <v>0</v>
      </c>
      <c r="S21" s="447">
        <f>'Приложение 1 (На печать 1)'!D30</f>
        <v>0</v>
      </c>
      <c r="T21" s="447">
        <f>'Приложение 1 (На печать 1)'!E30</f>
        <v>0</v>
      </c>
      <c r="U21" s="447">
        <f>'Приложение 1 (На печать 1)'!F30</f>
        <v>0</v>
      </c>
      <c r="V21" s="447">
        <f>'Приложение 1 (На печать 1)'!G30</f>
        <v>0</v>
      </c>
      <c r="W21" s="447">
        <f>'Приложение 1 (На печать 1)'!H30</f>
        <v>0</v>
      </c>
      <c r="X21" s="448">
        <f>'Приложение 1 (На печать 1)'!I30</f>
        <v>0</v>
      </c>
      <c r="Y21" s="448">
        <f>'Приложение 1 (На печать 1)'!J30</f>
        <v>0</v>
      </c>
      <c r="Z21" s="448">
        <f>'Приложение 1 (На печать 1)'!K30</f>
        <v>0</v>
      </c>
      <c r="AA21" s="446">
        <f>'Приложение 1 (На печать 1)'!L30</f>
        <v>0</v>
      </c>
      <c r="AB21" s="446">
        <f>'Приложение 1 (На печать 1)'!M30</f>
        <v>0</v>
      </c>
      <c r="AC21" s="446">
        <f>'Приложение 1 (На печать 1)'!N30</f>
        <v>0</v>
      </c>
      <c r="AD21" s="449">
        <f t="shared" si="1"/>
        <v>0</v>
      </c>
    </row>
    <row r="22" spans="1:30" ht="18" customHeight="1" thickBot="1">
      <c r="A22" s="464" t="s">
        <v>46</v>
      </c>
      <c r="B22" s="443">
        <f t="shared" si="0"/>
        <v>0</v>
      </c>
      <c r="C22" s="444">
        <f>SUM('Приложение 1 (На печать 1)'!C31:E31)</f>
        <v>0</v>
      </c>
      <c r="D22" s="444">
        <f>SUM(U22:W22)</f>
        <v>0</v>
      </c>
      <c r="E22" s="444">
        <f>SUM(X22:Z22)</f>
        <v>0</v>
      </c>
      <c r="F22" s="444">
        <f>SUM(AA22:AC22)</f>
        <v>0</v>
      </c>
      <c r="G22" s="445">
        <f>SUM(B22:F22)</f>
        <v>0</v>
      </c>
      <c r="H22" s="420"/>
      <c r="I22" s="420"/>
      <c r="J22" s="420"/>
      <c r="K22" s="420"/>
      <c r="L22" s="420"/>
      <c r="M22" s="420"/>
      <c r="N22" s="420"/>
      <c r="O22" s="420"/>
      <c r="P22" s="420"/>
      <c r="Q22" s="446">
        <f>'Приложение 1 (На печать 1)'!B31</f>
        <v>0</v>
      </c>
      <c r="R22" s="447">
        <f>'Приложение 1 (На печать 1)'!C31</f>
        <v>0</v>
      </c>
      <c r="S22" s="447">
        <f>'Приложение 1 (На печать 1)'!D31</f>
        <v>0</v>
      </c>
      <c r="T22" s="447">
        <f>'Приложение 1 (На печать 1)'!E31</f>
        <v>0</v>
      </c>
      <c r="U22" s="447">
        <f>'Приложение 1 (На печать 1)'!F31</f>
        <v>0</v>
      </c>
      <c r="V22" s="447">
        <f>'Приложение 1 (На печать 1)'!G31</f>
        <v>0</v>
      </c>
      <c r="W22" s="447">
        <f>'Приложение 1 (На печать 1)'!H31</f>
        <v>0</v>
      </c>
      <c r="X22" s="448">
        <f>'Приложение 1 (На печать 1)'!I31</f>
        <v>0</v>
      </c>
      <c r="Y22" s="448">
        <f>'Приложение 1 (На печать 1)'!J31</f>
        <v>0</v>
      </c>
      <c r="Z22" s="448">
        <f>'Приложение 1 (На печать 1)'!K31</f>
        <v>0</v>
      </c>
      <c r="AA22" s="446">
        <f>'Приложение 1 (На печать 1)'!L31</f>
        <v>0</v>
      </c>
      <c r="AB22" s="446">
        <f>'Приложение 1 (На печать 1)'!M31</f>
        <v>0</v>
      </c>
      <c r="AC22" s="446">
        <f>'Приложение 1 (На печать 1)'!N31</f>
        <v>0</v>
      </c>
      <c r="AD22" s="449">
        <f t="shared" si="1"/>
        <v>0</v>
      </c>
    </row>
    <row r="23" spans="1:30" ht="18" customHeight="1" thickBot="1">
      <c r="A23" s="464" t="s">
        <v>47</v>
      </c>
      <c r="B23" s="443">
        <f t="shared" si="0"/>
        <v>0</v>
      </c>
      <c r="C23" s="444">
        <f>SUM('Приложение 1 (На печать 1)'!C32:E32)</f>
        <v>0</v>
      </c>
      <c r="D23" s="444">
        <f>SUM(U23:W23)</f>
        <v>0</v>
      </c>
      <c r="E23" s="444">
        <f>SUM(X23:Z23)</f>
        <v>0</v>
      </c>
      <c r="F23" s="444">
        <f>SUM(AA23:AC23)</f>
        <v>0</v>
      </c>
      <c r="G23" s="445">
        <f>SUM(B23:F23)</f>
        <v>0</v>
      </c>
      <c r="H23" s="420"/>
      <c r="I23" s="420"/>
      <c r="J23" s="420"/>
      <c r="K23" s="420"/>
      <c r="L23" s="420"/>
      <c r="M23" s="420"/>
      <c r="N23" s="420"/>
      <c r="O23" s="420"/>
      <c r="P23" s="420"/>
      <c r="Q23" s="446">
        <f>'Приложение 1 (На печать 1)'!B32</f>
        <v>0</v>
      </c>
      <c r="R23" s="447">
        <f>'Приложение 1 (На печать 1)'!C32</f>
        <v>0</v>
      </c>
      <c r="S23" s="447">
        <f>'Приложение 1 (На печать 1)'!D32</f>
        <v>0</v>
      </c>
      <c r="T23" s="447">
        <f>'Приложение 1 (На печать 1)'!E32</f>
        <v>0</v>
      </c>
      <c r="U23" s="447">
        <f>'Приложение 1 (На печать 1)'!F32</f>
        <v>0</v>
      </c>
      <c r="V23" s="447">
        <f>'Приложение 1 (На печать 1)'!G32</f>
        <v>0</v>
      </c>
      <c r="W23" s="447">
        <f>'Приложение 1 (На печать 1)'!H32</f>
        <v>0</v>
      </c>
      <c r="X23" s="448">
        <f>'Приложение 1 (На печать 1)'!I32</f>
        <v>0</v>
      </c>
      <c r="Y23" s="448">
        <f>'Приложение 1 (На печать 1)'!J32</f>
        <v>0</v>
      </c>
      <c r="Z23" s="448">
        <f>'Приложение 1 (На печать 1)'!K32</f>
        <v>0</v>
      </c>
      <c r="AA23" s="446">
        <f>'Приложение 1 (На печать 1)'!L32</f>
        <v>0</v>
      </c>
      <c r="AB23" s="446">
        <f>'Приложение 1 (На печать 1)'!M32</f>
        <v>0</v>
      </c>
      <c r="AC23" s="446">
        <f>'Приложение 1 (На печать 1)'!N32</f>
        <v>0</v>
      </c>
      <c r="AD23" s="449">
        <f t="shared" si="1"/>
        <v>0</v>
      </c>
    </row>
    <row r="24" spans="1:30" ht="18" customHeight="1" thickBot="1">
      <c r="A24" s="487" t="s">
        <v>48</v>
      </c>
      <c r="B24" s="443">
        <f t="shared" si="0"/>
        <v>0</v>
      </c>
      <c r="C24" s="444"/>
      <c r="D24" s="444"/>
      <c r="E24" s="444"/>
      <c r="F24" s="444"/>
      <c r="G24" s="444"/>
      <c r="H24" s="420"/>
      <c r="I24" s="420"/>
      <c r="J24" s="420"/>
      <c r="K24" s="420"/>
      <c r="L24" s="420"/>
      <c r="M24" s="420"/>
      <c r="N24" s="420"/>
      <c r="O24" s="420"/>
      <c r="P24" s="420"/>
      <c r="Q24" s="446">
        <f>'Приложение 1 (На печать 1)'!B33</f>
        <v>0</v>
      </c>
      <c r="R24" s="447">
        <f>'Приложение 1 (На печать 1)'!C33</f>
        <v>0</v>
      </c>
      <c r="S24" s="447">
        <f>'Приложение 1 (На печать 1)'!D33</f>
        <v>0</v>
      </c>
      <c r="T24" s="447">
        <f>'Приложение 1 (На печать 1)'!E33</f>
        <v>0</v>
      </c>
      <c r="U24" s="447">
        <f>'Приложение 1 (На печать 1)'!F33</f>
        <v>0</v>
      </c>
      <c r="V24" s="447">
        <f>'Приложение 1 (На печать 1)'!G33</f>
        <v>0</v>
      </c>
      <c r="W24" s="447">
        <f>'Приложение 1 (На печать 1)'!H33</f>
        <v>0</v>
      </c>
      <c r="X24" s="448">
        <f>'Приложение 1 (На печать 1)'!I33</f>
        <v>0</v>
      </c>
      <c r="Y24" s="448">
        <f>'Приложение 1 (На печать 1)'!J33</f>
        <v>0</v>
      </c>
      <c r="Z24" s="448">
        <f>'Приложение 1 (На печать 1)'!K33</f>
        <v>0</v>
      </c>
      <c r="AA24" s="446">
        <f>'Приложение 1 (На печать 1)'!L33</f>
        <v>0</v>
      </c>
      <c r="AB24" s="446">
        <f>'Приложение 1 (На печать 1)'!M33</f>
        <v>0</v>
      </c>
      <c r="AC24" s="446">
        <f>'Приложение 1 (На печать 1)'!N33</f>
        <v>0</v>
      </c>
      <c r="AD24" s="449">
        <f t="shared" si="1"/>
        <v>0</v>
      </c>
    </row>
    <row r="25" spans="1:30" ht="18" customHeight="1" thickBot="1" thickTop="1">
      <c r="A25" s="474" t="s">
        <v>49</v>
      </c>
      <c r="B25" s="475">
        <f aca="true" t="shared" si="8" ref="B25:G25">SUM(B21:B24)</f>
        <v>0</v>
      </c>
      <c r="C25" s="476">
        <f t="shared" si="8"/>
        <v>0</v>
      </c>
      <c r="D25" s="476">
        <f t="shared" si="8"/>
        <v>0</v>
      </c>
      <c r="E25" s="476">
        <f t="shared" si="8"/>
        <v>0</v>
      </c>
      <c r="F25" s="476">
        <f t="shared" si="8"/>
        <v>0</v>
      </c>
      <c r="G25" s="477">
        <f t="shared" si="8"/>
        <v>0</v>
      </c>
      <c r="H25" s="420"/>
      <c r="I25" s="420"/>
      <c r="J25" s="420"/>
      <c r="K25" s="420"/>
      <c r="L25" s="420"/>
      <c r="M25" s="420"/>
      <c r="N25" s="420"/>
      <c r="O25" s="420"/>
      <c r="P25" s="420"/>
      <c r="Q25" s="481">
        <f>SUM(Q21:Q24)</f>
        <v>0</v>
      </c>
      <c r="R25" s="479">
        <f aca="true" t="shared" si="9" ref="R25:AC25">SUM(R21:R24)</f>
        <v>0</v>
      </c>
      <c r="S25" s="479">
        <f t="shared" si="9"/>
        <v>0</v>
      </c>
      <c r="T25" s="479">
        <f t="shared" si="9"/>
        <v>0</v>
      </c>
      <c r="U25" s="479">
        <f t="shared" si="9"/>
        <v>0</v>
      </c>
      <c r="V25" s="479">
        <f t="shared" si="9"/>
        <v>0</v>
      </c>
      <c r="W25" s="479">
        <f t="shared" si="9"/>
        <v>0</v>
      </c>
      <c r="X25" s="480">
        <f t="shared" si="9"/>
        <v>0</v>
      </c>
      <c r="Y25" s="480">
        <f t="shared" si="9"/>
        <v>0</v>
      </c>
      <c r="Z25" s="480">
        <f t="shared" si="9"/>
        <v>0</v>
      </c>
      <c r="AA25" s="481">
        <f t="shared" si="9"/>
        <v>0</v>
      </c>
      <c r="AB25" s="481">
        <f t="shared" si="9"/>
        <v>0</v>
      </c>
      <c r="AC25" s="481">
        <f t="shared" si="9"/>
        <v>0</v>
      </c>
      <c r="AD25" s="449">
        <f t="shared" si="1"/>
        <v>0</v>
      </c>
    </row>
    <row r="26" spans="1:30" ht="18" customHeight="1" thickBot="1">
      <c r="A26" s="469" t="s">
        <v>50</v>
      </c>
      <c r="B26" s="470"/>
      <c r="C26" s="471"/>
      <c r="D26" s="471"/>
      <c r="E26" s="471"/>
      <c r="F26" s="471"/>
      <c r="G26" s="472"/>
      <c r="H26" s="420"/>
      <c r="I26" s="420"/>
      <c r="J26" s="420"/>
      <c r="K26" s="420"/>
      <c r="L26" s="420"/>
      <c r="M26" s="420"/>
      <c r="N26" s="420"/>
      <c r="O26" s="420"/>
      <c r="P26" s="420"/>
      <c r="Q26" s="466"/>
      <c r="R26" s="467"/>
      <c r="S26" s="467"/>
      <c r="T26" s="467"/>
      <c r="U26" s="467"/>
      <c r="V26" s="467"/>
      <c r="W26" s="467"/>
      <c r="X26" s="468"/>
      <c r="Y26" s="468"/>
      <c r="Z26" s="468"/>
      <c r="AA26" s="466"/>
      <c r="AB26" s="466"/>
      <c r="AC26" s="466"/>
      <c r="AD26" s="449">
        <f t="shared" si="1"/>
        <v>0</v>
      </c>
    </row>
    <row r="27" spans="1:30" ht="18" customHeight="1" thickBot="1">
      <c r="A27" s="464" t="s">
        <v>51</v>
      </c>
      <c r="B27" s="473" t="str">
        <f t="shared" si="0"/>
        <v>Х</v>
      </c>
      <c r="C27" s="444">
        <f>SUM('Приложение 1 (На печать 1)'!C36:E36)</f>
        <v>0</v>
      </c>
      <c r="D27" s="444">
        <f aca="true" t="shared" si="10" ref="D27:D35">SUM(U27:W27)</f>
        <v>0</v>
      </c>
      <c r="E27" s="444">
        <f aca="true" t="shared" si="11" ref="E27:E35">SUM(X27:Z27)</f>
        <v>0</v>
      </c>
      <c r="F27" s="444">
        <f aca="true" t="shared" si="12" ref="F27:F35">SUM(AA27:AC27)</f>
        <v>0</v>
      </c>
      <c r="G27" s="445">
        <f aca="true" t="shared" si="13" ref="G27:G35">SUM(B27:F27)</f>
        <v>0</v>
      </c>
      <c r="H27" s="420"/>
      <c r="I27" s="420"/>
      <c r="J27" s="420"/>
      <c r="K27" s="420"/>
      <c r="L27" s="420"/>
      <c r="M27" s="420"/>
      <c r="N27" s="420"/>
      <c r="O27" s="420"/>
      <c r="P27" s="420"/>
      <c r="Q27" s="446" t="str">
        <f>'Приложение 1 (На печать 1)'!B36</f>
        <v>Х</v>
      </c>
      <c r="R27" s="447">
        <f>'Приложение 1 (На печать 1)'!C36</f>
        <v>0</v>
      </c>
      <c r="S27" s="447">
        <f>'Приложение 1 (На печать 1)'!D36</f>
        <v>0</v>
      </c>
      <c r="T27" s="447">
        <f>'Приложение 1 (На печать 1)'!E36</f>
        <v>0</v>
      </c>
      <c r="U27" s="447">
        <f>'Приложение 1 (На печать 1)'!F36</f>
        <v>0</v>
      </c>
      <c r="V27" s="447">
        <f>'Приложение 1 (На печать 1)'!G36</f>
        <v>0</v>
      </c>
      <c r="W27" s="447">
        <f>'Приложение 1 (На печать 1)'!H36</f>
        <v>0</v>
      </c>
      <c r="X27" s="448">
        <f>'Приложение 1 (На печать 1)'!I36</f>
        <v>0</v>
      </c>
      <c r="Y27" s="448">
        <f>'Приложение 1 (На печать 1)'!J36</f>
        <v>0</v>
      </c>
      <c r="Z27" s="448">
        <f>'Приложение 1 (На печать 1)'!K36</f>
        <v>0</v>
      </c>
      <c r="AA27" s="446">
        <f>'Приложение 1 (На печать 1)'!L36</f>
        <v>0</v>
      </c>
      <c r="AB27" s="446">
        <f>'Приложение 1 (На печать 1)'!M36</f>
        <v>0</v>
      </c>
      <c r="AC27" s="446">
        <f>'Приложение 1 (На печать 1)'!N36</f>
        <v>0</v>
      </c>
      <c r="AD27" s="449">
        <f t="shared" si="1"/>
        <v>0</v>
      </c>
    </row>
    <row r="28" spans="1:30" ht="18" customHeight="1" thickBot="1">
      <c r="A28" s="464" t="s">
        <v>52</v>
      </c>
      <c r="B28" s="443">
        <f t="shared" si="0"/>
        <v>0</v>
      </c>
      <c r="C28" s="444">
        <f>SUM('Приложение 1 (На печать 1)'!C37:E37)</f>
        <v>0</v>
      </c>
      <c r="D28" s="444">
        <f t="shared" si="10"/>
        <v>0</v>
      </c>
      <c r="E28" s="444">
        <f t="shared" si="11"/>
        <v>0</v>
      </c>
      <c r="F28" s="444">
        <f t="shared" si="12"/>
        <v>0</v>
      </c>
      <c r="G28" s="445">
        <f t="shared" si="13"/>
        <v>0</v>
      </c>
      <c r="H28" s="420"/>
      <c r="I28" s="420"/>
      <c r="J28" s="420"/>
      <c r="K28" s="420"/>
      <c r="L28" s="420"/>
      <c r="M28" s="420"/>
      <c r="N28" s="420"/>
      <c r="O28" s="420"/>
      <c r="P28" s="420"/>
      <c r="Q28" s="446">
        <f>'Приложение 1 (На печать 1)'!B37</f>
        <v>0</v>
      </c>
      <c r="R28" s="447">
        <f>'Приложение 1 (На печать 1)'!C37</f>
        <v>0</v>
      </c>
      <c r="S28" s="447">
        <f>'Приложение 1 (На печать 1)'!D37</f>
        <v>0</v>
      </c>
      <c r="T28" s="447">
        <f>'Приложение 1 (На печать 1)'!E37</f>
        <v>0</v>
      </c>
      <c r="U28" s="447">
        <f>'Приложение 1 (На печать 1)'!F37</f>
        <v>0</v>
      </c>
      <c r="V28" s="447">
        <f>'Приложение 1 (На печать 1)'!G37</f>
        <v>0</v>
      </c>
      <c r="W28" s="447">
        <f>'Приложение 1 (На печать 1)'!H37</f>
        <v>0</v>
      </c>
      <c r="X28" s="448">
        <f>'Приложение 1 (На печать 1)'!I37</f>
        <v>0</v>
      </c>
      <c r="Y28" s="448">
        <f>'Приложение 1 (На печать 1)'!J37</f>
        <v>0</v>
      </c>
      <c r="Z28" s="448">
        <f>'Приложение 1 (На печать 1)'!K37</f>
        <v>0</v>
      </c>
      <c r="AA28" s="446">
        <f>'Приложение 1 (На печать 1)'!L37</f>
        <v>0</v>
      </c>
      <c r="AB28" s="446">
        <f>'Приложение 1 (На печать 1)'!M37</f>
        <v>0</v>
      </c>
      <c r="AC28" s="446">
        <f>'Приложение 1 (На печать 1)'!N37</f>
        <v>0</v>
      </c>
      <c r="AD28" s="449">
        <f t="shared" si="1"/>
        <v>0</v>
      </c>
    </row>
    <row r="29" spans="1:30" ht="18" customHeight="1" thickBot="1">
      <c r="A29" s="464" t="s">
        <v>53</v>
      </c>
      <c r="B29" s="443">
        <f t="shared" si="0"/>
        <v>0</v>
      </c>
      <c r="C29" s="444">
        <f>SUM('Приложение 1 (На печать 1)'!C38:E38)</f>
        <v>0</v>
      </c>
      <c r="D29" s="444">
        <f t="shared" si="10"/>
        <v>0</v>
      </c>
      <c r="E29" s="444">
        <f t="shared" si="11"/>
        <v>0</v>
      </c>
      <c r="F29" s="444">
        <f t="shared" si="12"/>
        <v>0</v>
      </c>
      <c r="G29" s="445">
        <f t="shared" si="13"/>
        <v>0</v>
      </c>
      <c r="H29" s="420"/>
      <c r="I29" s="420"/>
      <c r="J29" s="420"/>
      <c r="K29" s="420"/>
      <c r="L29" s="420"/>
      <c r="M29" s="420"/>
      <c r="N29" s="420"/>
      <c r="O29" s="420"/>
      <c r="P29" s="420"/>
      <c r="Q29" s="446">
        <f>'Приложение 1 (На печать 1)'!B38</f>
        <v>0</v>
      </c>
      <c r="R29" s="447">
        <f>'Приложение 1 (На печать 1)'!C38</f>
        <v>0</v>
      </c>
      <c r="S29" s="447">
        <f>'Приложение 1 (На печать 1)'!D38</f>
        <v>0</v>
      </c>
      <c r="T29" s="447">
        <f>'Приложение 1 (На печать 1)'!E38</f>
        <v>0</v>
      </c>
      <c r="U29" s="447">
        <f>'Приложение 1 (На печать 1)'!F38</f>
        <v>0</v>
      </c>
      <c r="V29" s="447">
        <f>'Приложение 1 (На печать 1)'!G38</f>
        <v>0</v>
      </c>
      <c r="W29" s="447">
        <f>'Приложение 1 (На печать 1)'!H38</f>
        <v>0</v>
      </c>
      <c r="X29" s="448">
        <f>'Приложение 1 (На печать 1)'!I38</f>
        <v>0</v>
      </c>
      <c r="Y29" s="448">
        <f>'Приложение 1 (На печать 1)'!J38</f>
        <v>0</v>
      </c>
      <c r="Z29" s="448">
        <f>'Приложение 1 (На печать 1)'!K38</f>
        <v>0</v>
      </c>
      <c r="AA29" s="446">
        <f>'Приложение 1 (На печать 1)'!L38</f>
        <v>0</v>
      </c>
      <c r="AB29" s="446">
        <f>'Приложение 1 (На печать 1)'!M38</f>
        <v>0</v>
      </c>
      <c r="AC29" s="446">
        <f>'Приложение 1 (На печать 1)'!N38</f>
        <v>0</v>
      </c>
      <c r="AD29" s="449">
        <f t="shared" si="1"/>
        <v>0</v>
      </c>
    </row>
    <row r="30" spans="1:30" ht="18" customHeight="1" thickBot="1">
      <c r="A30" s="464" t="s">
        <v>54</v>
      </c>
      <c r="B30" s="443">
        <f t="shared" si="0"/>
        <v>0</v>
      </c>
      <c r="C30" s="444">
        <f>SUM('Приложение 1 (На печать 1)'!C39:E39)</f>
        <v>0</v>
      </c>
      <c r="D30" s="444">
        <f t="shared" si="10"/>
        <v>0</v>
      </c>
      <c r="E30" s="444">
        <f t="shared" si="11"/>
        <v>0</v>
      </c>
      <c r="F30" s="444">
        <f t="shared" si="12"/>
        <v>0</v>
      </c>
      <c r="G30" s="445">
        <f t="shared" si="13"/>
        <v>0</v>
      </c>
      <c r="H30" s="420"/>
      <c r="I30" s="420"/>
      <c r="J30" s="420"/>
      <c r="K30" s="420"/>
      <c r="L30" s="420"/>
      <c r="M30" s="420"/>
      <c r="N30" s="420"/>
      <c r="O30" s="420"/>
      <c r="P30" s="420"/>
      <c r="Q30" s="446">
        <f>'Приложение 1 (На печать 1)'!B39</f>
        <v>0</v>
      </c>
      <c r="R30" s="447">
        <f>'Приложение 1 (На печать 1)'!C39</f>
        <v>0</v>
      </c>
      <c r="S30" s="447">
        <f>'Приложение 1 (На печать 1)'!D39</f>
        <v>0</v>
      </c>
      <c r="T30" s="447">
        <f>'Приложение 1 (На печать 1)'!E39</f>
        <v>0</v>
      </c>
      <c r="U30" s="447">
        <f>'Приложение 1 (На печать 1)'!F39</f>
        <v>0</v>
      </c>
      <c r="V30" s="447">
        <f>'Приложение 1 (На печать 1)'!G39</f>
        <v>0</v>
      </c>
      <c r="W30" s="447">
        <f>'Приложение 1 (На печать 1)'!H39</f>
        <v>0</v>
      </c>
      <c r="X30" s="448">
        <f>'Приложение 1 (На печать 1)'!I39</f>
        <v>0</v>
      </c>
      <c r="Y30" s="448">
        <f>'Приложение 1 (На печать 1)'!J39</f>
        <v>0</v>
      </c>
      <c r="Z30" s="448">
        <f>'Приложение 1 (На печать 1)'!K39</f>
        <v>0</v>
      </c>
      <c r="AA30" s="446">
        <f>'Приложение 1 (На печать 1)'!L39</f>
        <v>0</v>
      </c>
      <c r="AB30" s="446">
        <f>'Приложение 1 (На печать 1)'!M39</f>
        <v>0</v>
      </c>
      <c r="AC30" s="446">
        <f>'Приложение 1 (На печать 1)'!N39</f>
        <v>0</v>
      </c>
      <c r="AD30" s="449">
        <f t="shared" si="1"/>
        <v>0</v>
      </c>
    </row>
    <row r="31" spans="1:30" ht="18" customHeight="1" thickBot="1">
      <c r="A31" s="464" t="s">
        <v>55</v>
      </c>
      <c r="B31" s="473" t="str">
        <f t="shared" si="0"/>
        <v>Х</v>
      </c>
      <c r="C31" s="444">
        <f>SUM('Приложение 1 (На печать 1)'!C40:E40)</f>
        <v>0</v>
      </c>
      <c r="D31" s="444">
        <f t="shared" si="10"/>
        <v>0</v>
      </c>
      <c r="E31" s="444">
        <f t="shared" si="11"/>
        <v>0</v>
      </c>
      <c r="F31" s="444">
        <f t="shared" si="12"/>
        <v>0</v>
      </c>
      <c r="G31" s="445">
        <f t="shared" si="13"/>
        <v>0</v>
      </c>
      <c r="H31" s="420"/>
      <c r="I31" s="420"/>
      <c r="J31" s="420"/>
      <c r="K31" s="420"/>
      <c r="L31" s="420"/>
      <c r="M31" s="420"/>
      <c r="N31" s="420"/>
      <c r="O31" s="420"/>
      <c r="P31" s="420"/>
      <c r="Q31" s="446" t="str">
        <f>'Приложение 1 (На печать 1)'!B40</f>
        <v>Х</v>
      </c>
      <c r="R31" s="447">
        <f>'Приложение 1 (На печать 1)'!C40</f>
        <v>0</v>
      </c>
      <c r="S31" s="447">
        <f>'Приложение 1 (На печать 1)'!D40</f>
        <v>0</v>
      </c>
      <c r="T31" s="447">
        <f>'Приложение 1 (На печать 1)'!E40</f>
        <v>0</v>
      </c>
      <c r="U31" s="447">
        <f>'Приложение 1 (На печать 1)'!F40</f>
        <v>0</v>
      </c>
      <c r="V31" s="447">
        <f>'Приложение 1 (На печать 1)'!G40</f>
        <v>0</v>
      </c>
      <c r="W31" s="447">
        <f>'Приложение 1 (На печать 1)'!H40</f>
        <v>0</v>
      </c>
      <c r="X31" s="448">
        <f>'Приложение 1 (На печать 1)'!I40</f>
        <v>0</v>
      </c>
      <c r="Y31" s="448">
        <f>'Приложение 1 (На печать 1)'!J40</f>
        <v>0</v>
      </c>
      <c r="Z31" s="448">
        <f>'Приложение 1 (На печать 1)'!K40</f>
        <v>0</v>
      </c>
      <c r="AA31" s="446">
        <f>'Приложение 1 (На печать 1)'!L40</f>
        <v>0</v>
      </c>
      <c r="AB31" s="446">
        <f>'Приложение 1 (На печать 1)'!M40</f>
        <v>0</v>
      </c>
      <c r="AC31" s="446">
        <f>'Приложение 1 (На печать 1)'!N40</f>
        <v>0</v>
      </c>
      <c r="AD31" s="449">
        <f t="shared" si="1"/>
        <v>0</v>
      </c>
    </row>
    <row r="32" spans="1:30" ht="18" customHeight="1" thickBot="1">
      <c r="A32" s="464" t="s">
        <v>56</v>
      </c>
      <c r="B32" s="443">
        <f t="shared" si="0"/>
        <v>0</v>
      </c>
      <c r="C32" s="444">
        <f>SUM('Приложение 1 (На печать 1)'!C41:E41)</f>
        <v>0</v>
      </c>
      <c r="D32" s="444">
        <f t="shared" si="10"/>
        <v>0</v>
      </c>
      <c r="E32" s="444">
        <f t="shared" si="11"/>
        <v>0</v>
      </c>
      <c r="F32" s="444">
        <f t="shared" si="12"/>
        <v>0</v>
      </c>
      <c r="G32" s="445">
        <f t="shared" si="13"/>
        <v>0</v>
      </c>
      <c r="H32" s="420"/>
      <c r="I32" s="420"/>
      <c r="J32" s="420"/>
      <c r="K32" s="420"/>
      <c r="L32" s="420"/>
      <c r="M32" s="420"/>
      <c r="N32" s="420"/>
      <c r="O32" s="420"/>
      <c r="P32" s="420"/>
      <c r="Q32" s="446">
        <f>'Приложение 1 (На печать 1)'!B41</f>
        <v>0</v>
      </c>
      <c r="R32" s="447">
        <f>'Приложение 1 (На печать 1)'!C41</f>
        <v>0</v>
      </c>
      <c r="S32" s="447">
        <f>'Приложение 1 (На печать 1)'!D41</f>
        <v>0</v>
      </c>
      <c r="T32" s="447">
        <f>'Приложение 1 (На печать 1)'!E41</f>
        <v>0</v>
      </c>
      <c r="U32" s="447">
        <f>'Приложение 1 (На печать 1)'!F41</f>
        <v>0</v>
      </c>
      <c r="V32" s="447">
        <f>'Приложение 1 (На печать 1)'!G41</f>
        <v>0</v>
      </c>
      <c r="W32" s="447">
        <f>'Приложение 1 (На печать 1)'!H41</f>
        <v>0</v>
      </c>
      <c r="X32" s="448">
        <f>'Приложение 1 (На печать 1)'!I41</f>
        <v>0</v>
      </c>
      <c r="Y32" s="448">
        <f>'Приложение 1 (На печать 1)'!J41</f>
        <v>0</v>
      </c>
      <c r="Z32" s="448">
        <f>'Приложение 1 (На печать 1)'!K41</f>
        <v>0</v>
      </c>
      <c r="AA32" s="446">
        <f>'Приложение 1 (На печать 1)'!L41</f>
        <v>0</v>
      </c>
      <c r="AB32" s="446">
        <f>'Приложение 1 (На печать 1)'!M41</f>
        <v>0</v>
      </c>
      <c r="AC32" s="446">
        <f>'Приложение 1 (На печать 1)'!N41</f>
        <v>0</v>
      </c>
      <c r="AD32" s="449">
        <f t="shared" si="1"/>
        <v>0</v>
      </c>
    </row>
    <row r="33" spans="1:30" ht="18" customHeight="1" thickBot="1">
      <c r="A33" s="464" t="s">
        <v>57</v>
      </c>
      <c r="B33" s="443">
        <f t="shared" si="0"/>
        <v>0</v>
      </c>
      <c r="C33" s="444">
        <f>SUM('Приложение 1 (На печать 1)'!C42:E42)</f>
        <v>0</v>
      </c>
      <c r="D33" s="444">
        <f t="shared" si="10"/>
        <v>0</v>
      </c>
      <c r="E33" s="444">
        <f t="shared" si="11"/>
        <v>0</v>
      </c>
      <c r="F33" s="444">
        <f t="shared" si="12"/>
        <v>0</v>
      </c>
      <c r="G33" s="445">
        <f t="shared" si="13"/>
        <v>0</v>
      </c>
      <c r="H33" s="420"/>
      <c r="I33" s="420"/>
      <c r="J33" s="420"/>
      <c r="K33" s="420"/>
      <c r="L33" s="420"/>
      <c r="M33" s="420"/>
      <c r="N33" s="420"/>
      <c r="O33" s="420"/>
      <c r="P33" s="420"/>
      <c r="Q33" s="446">
        <f>'Приложение 1 (На печать 1)'!B42</f>
        <v>0</v>
      </c>
      <c r="R33" s="447">
        <f>'Приложение 1 (На печать 1)'!C42</f>
        <v>0</v>
      </c>
      <c r="S33" s="447">
        <f>'Приложение 1 (На печать 1)'!D42</f>
        <v>0</v>
      </c>
      <c r="T33" s="447">
        <f>'Приложение 1 (На печать 1)'!E42</f>
        <v>0</v>
      </c>
      <c r="U33" s="447">
        <f>'Приложение 1 (На печать 1)'!F42</f>
        <v>0</v>
      </c>
      <c r="V33" s="447">
        <f>'Приложение 1 (На печать 1)'!G42</f>
        <v>0</v>
      </c>
      <c r="W33" s="447">
        <f>'Приложение 1 (На печать 1)'!H42</f>
        <v>0</v>
      </c>
      <c r="X33" s="448">
        <f>'Приложение 1 (На печать 1)'!I42</f>
        <v>0</v>
      </c>
      <c r="Y33" s="448">
        <f>'Приложение 1 (На печать 1)'!J42</f>
        <v>0</v>
      </c>
      <c r="Z33" s="448">
        <f>'Приложение 1 (На печать 1)'!K42</f>
        <v>0</v>
      </c>
      <c r="AA33" s="446">
        <f>'Приложение 1 (На печать 1)'!L42</f>
        <v>0</v>
      </c>
      <c r="AB33" s="446">
        <f>'Приложение 1 (На печать 1)'!M42</f>
        <v>0</v>
      </c>
      <c r="AC33" s="446">
        <f>'Приложение 1 (На печать 1)'!N42</f>
        <v>0</v>
      </c>
      <c r="AD33" s="449">
        <f t="shared" si="1"/>
        <v>0</v>
      </c>
    </row>
    <row r="34" spans="1:30" ht="18" customHeight="1" thickBot="1">
      <c r="A34" s="464" t="s">
        <v>58</v>
      </c>
      <c r="B34" s="443">
        <f t="shared" si="0"/>
        <v>0</v>
      </c>
      <c r="C34" s="444">
        <f>SUM('Приложение 1 (На печать 1)'!C43:E43)</f>
        <v>0</v>
      </c>
      <c r="D34" s="444">
        <f t="shared" si="10"/>
        <v>0</v>
      </c>
      <c r="E34" s="444">
        <f t="shared" si="11"/>
        <v>0</v>
      </c>
      <c r="F34" s="444">
        <f t="shared" si="12"/>
        <v>0</v>
      </c>
      <c r="G34" s="445">
        <f t="shared" si="13"/>
        <v>0</v>
      </c>
      <c r="H34" s="420"/>
      <c r="I34" s="420"/>
      <c r="J34" s="420"/>
      <c r="K34" s="420"/>
      <c r="L34" s="420"/>
      <c r="M34" s="420"/>
      <c r="N34" s="420"/>
      <c r="O34" s="420"/>
      <c r="P34" s="420"/>
      <c r="Q34" s="446">
        <f>'Приложение 1 (На печать 1)'!B43</f>
        <v>0</v>
      </c>
      <c r="R34" s="447">
        <f>'Приложение 1 (На печать 1)'!C43</f>
        <v>0</v>
      </c>
      <c r="S34" s="447">
        <f>'Приложение 1 (На печать 1)'!D43</f>
        <v>0</v>
      </c>
      <c r="T34" s="447">
        <f>'Приложение 1 (На печать 1)'!E43</f>
        <v>0</v>
      </c>
      <c r="U34" s="447">
        <f>'Приложение 1 (На печать 1)'!F43</f>
        <v>0</v>
      </c>
      <c r="V34" s="447">
        <f>'Приложение 1 (На печать 1)'!G43</f>
        <v>0</v>
      </c>
      <c r="W34" s="447">
        <f>'Приложение 1 (На печать 1)'!H43</f>
        <v>0</v>
      </c>
      <c r="X34" s="448">
        <f>'Приложение 1 (На печать 1)'!I43</f>
        <v>0</v>
      </c>
      <c r="Y34" s="448">
        <f>'Приложение 1 (На печать 1)'!J43</f>
        <v>0</v>
      </c>
      <c r="Z34" s="448">
        <f>'Приложение 1 (На печать 1)'!K43</f>
        <v>0</v>
      </c>
      <c r="AA34" s="446">
        <f>'Приложение 1 (На печать 1)'!L43</f>
        <v>0</v>
      </c>
      <c r="AB34" s="446">
        <f>'Приложение 1 (На печать 1)'!M43</f>
        <v>0</v>
      </c>
      <c r="AC34" s="446">
        <f>'Приложение 1 (На печать 1)'!N43</f>
        <v>0</v>
      </c>
      <c r="AD34" s="449">
        <f t="shared" si="1"/>
        <v>0</v>
      </c>
    </row>
    <row r="35" spans="1:30" ht="18" customHeight="1" thickBot="1">
      <c r="A35" s="487" t="s">
        <v>59</v>
      </c>
      <c r="B35" s="443">
        <f t="shared" si="0"/>
        <v>0</v>
      </c>
      <c r="C35" s="444">
        <f>SUM('Приложение 1 (На печать 1)'!C44:E44)</f>
        <v>0</v>
      </c>
      <c r="D35" s="444">
        <f t="shared" si="10"/>
        <v>0</v>
      </c>
      <c r="E35" s="444">
        <f t="shared" si="11"/>
        <v>0</v>
      </c>
      <c r="F35" s="444">
        <f t="shared" si="12"/>
        <v>0</v>
      </c>
      <c r="G35" s="445">
        <f t="shared" si="13"/>
        <v>0</v>
      </c>
      <c r="H35" s="420"/>
      <c r="I35" s="420"/>
      <c r="J35" s="420"/>
      <c r="K35" s="420"/>
      <c r="L35" s="420"/>
      <c r="M35" s="420"/>
      <c r="N35" s="420"/>
      <c r="O35" s="420"/>
      <c r="P35" s="420"/>
      <c r="Q35" s="446">
        <f>'Приложение 1 (На печать 1)'!B44</f>
        <v>0</v>
      </c>
      <c r="R35" s="447">
        <f>'Приложение 1 (На печать 1)'!C44</f>
        <v>0</v>
      </c>
      <c r="S35" s="447">
        <f>'Приложение 1 (На печать 1)'!D44</f>
        <v>0</v>
      </c>
      <c r="T35" s="447">
        <f>'Приложение 1 (На печать 1)'!E44</f>
        <v>0</v>
      </c>
      <c r="U35" s="447">
        <f>'Приложение 1 (На печать 1)'!F44</f>
        <v>0</v>
      </c>
      <c r="V35" s="447">
        <f>'Приложение 1 (На печать 1)'!G44</f>
        <v>0</v>
      </c>
      <c r="W35" s="447">
        <f>'Приложение 1 (На печать 1)'!H44</f>
        <v>0</v>
      </c>
      <c r="X35" s="448">
        <f>'Приложение 1 (На печать 1)'!I44</f>
        <v>0</v>
      </c>
      <c r="Y35" s="448">
        <f>'Приложение 1 (На печать 1)'!J44</f>
        <v>0</v>
      </c>
      <c r="Z35" s="448">
        <f>'Приложение 1 (На печать 1)'!K44</f>
        <v>0</v>
      </c>
      <c r="AA35" s="446">
        <f>'Приложение 1 (На печать 1)'!L44</f>
        <v>0</v>
      </c>
      <c r="AB35" s="446">
        <f>'Приложение 1 (На печать 1)'!M44</f>
        <v>0</v>
      </c>
      <c r="AC35" s="446">
        <f>'Приложение 1 (На печать 1)'!N44</f>
        <v>0</v>
      </c>
      <c r="AD35" s="449">
        <f t="shared" si="1"/>
        <v>0</v>
      </c>
    </row>
    <row r="36" spans="1:30" ht="18" customHeight="1" thickBot="1" thickTop="1">
      <c r="A36" s="474" t="s">
        <v>60</v>
      </c>
      <c r="B36" s="475">
        <f aca="true" t="shared" si="14" ref="B36:G36">SUM(B27:B35)</f>
        <v>0</v>
      </c>
      <c r="C36" s="476">
        <f t="shared" si="14"/>
        <v>0</v>
      </c>
      <c r="D36" s="476">
        <f t="shared" si="14"/>
        <v>0</v>
      </c>
      <c r="E36" s="476">
        <f t="shared" si="14"/>
        <v>0</v>
      </c>
      <c r="F36" s="476">
        <f t="shared" si="14"/>
        <v>0</v>
      </c>
      <c r="G36" s="477">
        <f t="shared" si="14"/>
        <v>0</v>
      </c>
      <c r="H36" s="420"/>
      <c r="I36" s="420"/>
      <c r="J36" s="420"/>
      <c r="K36" s="420"/>
      <c r="L36" s="420"/>
      <c r="M36" s="420"/>
      <c r="N36" s="420"/>
      <c r="O36" s="420"/>
      <c r="P36" s="420"/>
      <c r="Q36" s="488">
        <f>SUM(Q27:Q35)</f>
        <v>0</v>
      </c>
      <c r="R36" s="489">
        <f aca="true" t="shared" si="15" ref="R36:AC36">SUM(R27:R35)</f>
        <v>0</v>
      </c>
      <c r="S36" s="489">
        <f t="shared" si="15"/>
        <v>0</v>
      </c>
      <c r="T36" s="489">
        <f t="shared" si="15"/>
        <v>0</v>
      </c>
      <c r="U36" s="489">
        <f t="shared" si="15"/>
        <v>0</v>
      </c>
      <c r="V36" s="489">
        <f t="shared" si="15"/>
        <v>0</v>
      </c>
      <c r="W36" s="489">
        <f t="shared" si="15"/>
        <v>0</v>
      </c>
      <c r="X36" s="490">
        <f t="shared" si="15"/>
        <v>0</v>
      </c>
      <c r="Y36" s="490">
        <f t="shared" si="15"/>
        <v>0</v>
      </c>
      <c r="Z36" s="490">
        <f t="shared" si="15"/>
        <v>0</v>
      </c>
      <c r="AA36" s="488">
        <f t="shared" si="15"/>
        <v>0</v>
      </c>
      <c r="AB36" s="488">
        <f t="shared" si="15"/>
        <v>0</v>
      </c>
      <c r="AC36" s="488">
        <f t="shared" si="15"/>
        <v>0</v>
      </c>
      <c r="AD36" s="449">
        <f t="shared" si="1"/>
        <v>0</v>
      </c>
    </row>
    <row r="37" spans="1:30" ht="18" customHeight="1" thickBot="1">
      <c r="A37" s="434" t="s">
        <v>61</v>
      </c>
      <c r="B37" s="458"/>
      <c r="C37" s="459"/>
      <c r="D37" s="459"/>
      <c r="E37" s="459"/>
      <c r="F37" s="459"/>
      <c r="G37" s="460"/>
      <c r="H37" s="420"/>
      <c r="I37" s="420"/>
      <c r="J37" s="420"/>
      <c r="K37" s="420"/>
      <c r="L37" s="420"/>
      <c r="M37" s="420"/>
      <c r="N37" s="420"/>
      <c r="O37" s="420"/>
      <c r="P37" s="420"/>
      <c r="Q37" s="466"/>
      <c r="R37" s="467"/>
      <c r="S37" s="467"/>
      <c r="T37" s="467"/>
      <c r="U37" s="467"/>
      <c r="V37" s="467"/>
      <c r="W37" s="467"/>
      <c r="X37" s="468"/>
      <c r="Y37" s="468"/>
      <c r="Z37" s="468"/>
      <c r="AA37" s="466"/>
      <c r="AB37" s="466"/>
      <c r="AC37" s="466"/>
      <c r="AD37" s="449">
        <f t="shared" si="1"/>
        <v>0</v>
      </c>
    </row>
    <row r="38" spans="1:30" ht="18" customHeight="1" thickBot="1">
      <c r="A38" s="464" t="s">
        <v>62</v>
      </c>
      <c r="B38" s="443">
        <f t="shared" si="0"/>
        <v>0</v>
      </c>
      <c r="C38" s="444">
        <f>SUM('Приложение 1 (На печать 1)'!C48:E48)</f>
        <v>0</v>
      </c>
      <c r="D38" s="444">
        <f>SUM(U38:W38)</f>
        <v>0</v>
      </c>
      <c r="E38" s="444">
        <f>SUM(X38:Z38)</f>
        <v>0</v>
      </c>
      <c r="F38" s="444">
        <f>SUM(AA38:AC38)</f>
        <v>0</v>
      </c>
      <c r="G38" s="445">
        <f>SUM(B38:F38)</f>
        <v>0</v>
      </c>
      <c r="H38" s="420"/>
      <c r="I38" s="420"/>
      <c r="J38" s="420"/>
      <c r="K38" s="420"/>
      <c r="L38" s="420"/>
      <c r="M38" s="420"/>
      <c r="N38" s="420"/>
      <c r="O38" s="420"/>
      <c r="P38" s="420"/>
      <c r="Q38" s="446">
        <f>'Приложение 1 (На печать 1)'!B48</f>
        <v>0</v>
      </c>
      <c r="R38" s="447">
        <f>'Приложение 1 (На печать 1)'!C48</f>
        <v>0</v>
      </c>
      <c r="S38" s="447">
        <f>'Приложение 1 (На печать 1)'!D48</f>
        <v>0</v>
      </c>
      <c r="T38" s="447">
        <f>'Приложение 1 (На печать 1)'!E48</f>
        <v>0</v>
      </c>
      <c r="U38" s="447">
        <f>'Приложение 1 (На печать 1)'!F48</f>
        <v>0</v>
      </c>
      <c r="V38" s="447">
        <f>'Приложение 1 (На печать 1)'!G48</f>
        <v>0</v>
      </c>
      <c r="W38" s="447">
        <f>'Приложение 1 (На печать 1)'!H48</f>
        <v>0</v>
      </c>
      <c r="X38" s="448">
        <f>'Приложение 1 (На печать 1)'!I48</f>
        <v>0</v>
      </c>
      <c r="Y38" s="448">
        <f>'Приложение 1 (На печать 1)'!J48</f>
        <v>0</v>
      </c>
      <c r="Z38" s="448">
        <f>'Приложение 1 (На печать 1)'!K48</f>
        <v>0</v>
      </c>
      <c r="AA38" s="446">
        <f>'Приложение 1 (На печать 1)'!L48</f>
        <v>0</v>
      </c>
      <c r="AB38" s="446">
        <f>'Приложение 1 (На печать 1)'!M48</f>
        <v>0</v>
      </c>
      <c r="AC38" s="446">
        <f>'Приложение 1 (На печать 1)'!N48</f>
        <v>0</v>
      </c>
      <c r="AD38" s="449">
        <f t="shared" si="1"/>
        <v>0</v>
      </c>
    </row>
    <row r="39" spans="1:30" ht="18" customHeight="1" thickBot="1">
      <c r="A39" s="464" t="s">
        <v>63</v>
      </c>
      <c r="B39" s="443">
        <f t="shared" si="0"/>
        <v>0</v>
      </c>
      <c r="C39" s="444">
        <f>SUM('Приложение 1 (На печать 1)'!C49:E49)</f>
        <v>0</v>
      </c>
      <c r="D39" s="444">
        <f>SUM(U39:W39)</f>
        <v>0</v>
      </c>
      <c r="E39" s="444">
        <f>SUM(X39:Z39)</f>
        <v>0</v>
      </c>
      <c r="F39" s="444">
        <f>SUM(AA39:AC39)</f>
        <v>0</v>
      </c>
      <c r="G39" s="445">
        <f>SUM(B39:F39)</f>
        <v>0</v>
      </c>
      <c r="H39" s="420"/>
      <c r="I39" s="420"/>
      <c r="J39" s="420"/>
      <c r="K39" s="420"/>
      <c r="L39" s="420"/>
      <c r="M39" s="420"/>
      <c r="N39" s="420"/>
      <c r="O39" s="420"/>
      <c r="P39" s="420"/>
      <c r="Q39" s="446">
        <f>'Приложение 1 (На печать 1)'!B49</f>
        <v>0</v>
      </c>
      <c r="R39" s="447">
        <f>'Приложение 1 (На печать 1)'!C49</f>
        <v>0</v>
      </c>
      <c r="S39" s="447">
        <f>'Приложение 1 (На печать 1)'!D49</f>
        <v>0</v>
      </c>
      <c r="T39" s="447">
        <f>'Приложение 1 (На печать 1)'!E49</f>
        <v>0</v>
      </c>
      <c r="U39" s="447">
        <f>'Приложение 1 (На печать 1)'!F49</f>
        <v>0</v>
      </c>
      <c r="V39" s="447">
        <f>'Приложение 1 (На печать 1)'!G49</f>
        <v>0</v>
      </c>
      <c r="W39" s="447">
        <f>'Приложение 1 (На печать 1)'!H49</f>
        <v>0</v>
      </c>
      <c r="X39" s="448">
        <f>'Приложение 1 (На печать 1)'!I49</f>
        <v>0</v>
      </c>
      <c r="Y39" s="448">
        <f>'Приложение 1 (На печать 1)'!J49</f>
        <v>0</v>
      </c>
      <c r="Z39" s="448">
        <f>'Приложение 1 (На печать 1)'!K49</f>
        <v>0</v>
      </c>
      <c r="AA39" s="446">
        <f>'Приложение 1 (На печать 1)'!L49</f>
        <v>0</v>
      </c>
      <c r="AB39" s="446">
        <f>'Приложение 1 (На печать 1)'!M49</f>
        <v>0</v>
      </c>
      <c r="AC39" s="446">
        <f>'Приложение 1 (На печать 1)'!N49</f>
        <v>0</v>
      </c>
      <c r="AD39" s="449">
        <f t="shared" si="1"/>
        <v>0</v>
      </c>
    </row>
    <row r="40" spans="1:30" ht="18" customHeight="1" thickBot="1">
      <c r="A40" s="464" t="s">
        <v>64</v>
      </c>
      <c r="B40" s="443">
        <f t="shared" si="0"/>
        <v>0</v>
      </c>
      <c r="C40" s="444">
        <f>SUM('Приложение 1 (На печать 1)'!C50:E50)</f>
        <v>0</v>
      </c>
      <c r="D40" s="444">
        <f>SUM(U40:W40)</f>
        <v>0</v>
      </c>
      <c r="E40" s="444">
        <f>SUM(X40:Z40)</f>
        <v>0</v>
      </c>
      <c r="F40" s="444">
        <f>SUM(AA40:AC40)</f>
        <v>0</v>
      </c>
      <c r="G40" s="445">
        <f>SUM(B40:F40)</f>
        <v>0</v>
      </c>
      <c r="H40" s="420"/>
      <c r="I40" s="420"/>
      <c r="J40" s="420"/>
      <c r="K40" s="420"/>
      <c r="L40" s="420"/>
      <c r="M40" s="420"/>
      <c r="N40" s="420"/>
      <c r="O40" s="420"/>
      <c r="P40" s="420"/>
      <c r="Q40" s="446">
        <f>'Приложение 1 (На печать 1)'!B50</f>
        <v>0</v>
      </c>
      <c r="R40" s="447">
        <f>'Приложение 1 (На печать 1)'!C50</f>
        <v>0</v>
      </c>
      <c r="S40" s="447">
        <f>'Приложение 1 (На печать 1)'!D50</f>
        <v>0</v>
      </c>
      <c r="T40" s="447">
        <f>'Приложение 1 (На печать 1)'!E50</f>
        <v>0</v>
      </c>
      <c r="U40" s="447">
        <f>'Приложение 1 (На печать 1)'!F50</f>
        <v>0</v>
      </c>
      <c r="V40" s="447">
        <f>'Приложение 1 (На печать 1)'!G50</f>
        <v>0</v>
      </c>
      <c r="W40" s="447">
        <f>'Приложение 1 (На печать 1)'!H50</f>
        <v>0</v>
      </c>
      <c r="X40" s="448">
        <f>'Приложение 1 (На печать 1)'!I50</f>
        <v>0</v>
      </c>
      <c r="Y40" s="448">
        <f>'Приложение 1 (На печать 1)'!J50</f>
        <v>0</v>
      </c>
      <c r="Z40" s="448">
        <f>'Приложение 1 (На печать 1)'!K50</f>
        <v>0</v>
      </c>
      <c r="AA40" s="446">
        <f>'Приложение 1 (На печать 1)'!L50</f>
        <v>0</v>
      </c>
      <c r="AB40" s="446">
        <f>'Приложение 1 (На печать 1)'!M50</f>
        <v>0</v>
      </c>
      <c r="AC40" s="446">
        <f>'Приложение 1 (На печать 1)'!N50</f>
        <v>0</v>
      </c>
      <c r="AD40" s="449">
        <f t="shared" si="1"/>
        <v>0</v>
      </c>
    </row>
    <row r="41" spans="1:30" ht="18" customHeight="1" thickBot="1">
      <c r="A41" s="452" t="s">
        <v>65</v>
      </c>
      <c r="B41" s="443">
        <f t="shared" si="0"/>
        <v>0</v>
      </c>
      <c r="C41" s="444">
        <f>SUM('Приложение 1 (На печать 1)'!C51:E51)</f>
        <v>0</v>
      </c>
      <c r="D41" s="444">
        <f>SUM(U41:W41)</f>
        <v>0</v>
      </c>
      <c r="E41" s="444">
        <f>SUM(X41:Z41)</f>
        <v>0</v>
      </c>
      <c r="F41" s="444">
        <f>SUM(AA41:AC41)</f>
        <v>0</v>
      </c>
      <c r="G41" s="445">
        <f>SUM(B41:F41)</f>
        <v>0</v>
      </c>
      <c r="H41" s="420"/>
      <c r="I41" s="420"/>
      <c r="J41" s="420"/>
      <c r="K41" s="420"/>
      <c r="L41" s="420"/>
      <c r="M41" s="420"/>
      <c r="N41" s="420"/>
      <c r="O41" s="420"/>
      <c r="P41" s="420"/>
      <c r="Q41" s="446">
        <f>'Приложение 1 (На печать 1)'!B51</f>
        <v>0</v>
      </c>
      <c r="R41" s="447">
        <f>'Приложение 1 (На печать 1)'!C51</f>
        <v>0</v>
      </c>
      <c r="S41" s="447">
        <f>'Приложение 1 (На печать 1)'!D51</f>
        <v>0</v>
      </c>
      <c r="T41" s="447">
        <f>'Приложение 1 (На печать 1)'!E51</f>
        <v>0</v>
      </c>
      <c r="U41" s="447">
        <f>'Приложение 1 (На печать 1)'!F51</f>
        <v>0</v>
      </c>
      <c r="V41" s="447">
        <f>'Приложение 1 (На печать 1)'!G51</f>
        <v>0</v>
      </c>
      <c r="W41" s="447">
        <f>'Приложение 1 (На печать 1)'!H51</f>
        <v>0</v>
      </c>
      <c r="X41" s="448">
        <f>'Приложение 1 (На печать 1)'!I51</f>
        <v>0</v>
      </c>
      <c r="Y41" s="448">
        <f>'Приложение 1 (На печать 1)'!J51</f>
        <v>0</v>
      </c>
      <c r="Z41" s="448">
        <f>'Приложение 1 (На печать 1)'!K51</f>
        <v>0</v>
      </c>
      <c r="AA41" s="446">
        <f>'Приложение 1 (На печать 1)'!L51</f>
        <v>0</v>
      </c>
      <c r="AB41" s="446">
        <f>'Приложение 1 (На печать 1)'!M51</f>
        <v>0</v>
      </c>
      <c r="AC41" s="446">
        <f>'Приложение 1 (На печать 1)'!N51</f>
        <v>0</v>
      </c>
      <c r="AD41" s="449">
        <f t="shared" si="1"/>
        <v>0</v>
      </c>
    </row>
    <row r="42" spans="1:30" ht="18" customHeight="1" thickBot="1" thickTop="1">
      <c r="A42" s="474" t="s">
        <v>66</v>
      </c>
      <c r="B42" s="475">
        <f aca="true" t="shared" si="16" ref="B42:G42">SUM(B38:B41)</f>
        <v>0</v>
      </c>
      <c r="C42" s="476">
        <f t="shared" si="16"/>
        <v>0</v>
      </c>
      <c r="D42" s="476">
        <f t="shared" si="16"/>
        <v>0</v>
      </c>
      <c r="E42" s="476">
        <f t="shared" si="16"/>
        <v>0</v>
      </c>
      <c r="F42" s="476">
        <f t="shared" si="16"/>
        <v>0</v>
      </c>
      <c r="G42" s="477">
        <f t="shared" si="16"/>
        <v>0</v>
      </c>
      <c r="H42" s="420"/>
      <c r="I42" s="420"/>
      <c r="J42" s="420"/>
      <c r="K42" s="420"/>
      <c r="L42" s="420"/>
      <c r="M42" s="420"/>
      <c r="N42" s="420"/>
      <c r="O42" s="420"/>
      <c r="P42" s="420"/>
      <c r="Q42" s="491">
        <f>SUM(Q38:Q41)</f>
        <v>0</v>
      </c>
      <c r="R42" s="492">
        <f aca="true" t="shared" si="17" ref="R42:AC42">SUM(R38:R41)</f>
        <v>0</v>
      </c>
      <c r="S42" s="492">
        <f t="shared" si="17"/>
        <v>0</v>
      </c>
      <c r="T42" s="492">
        <f t="shared" si="17"/>
        <v>0</v>
      </c>
      <c r="U42" s="492">
        <f t="shared" si="17"/>
        <v>0</v>
      </c>
      <c r="V42" s="492">
        <f t="shared" si="17"/>
        <v>0</v>
      </c>
      <c r="W42" s="492">
        <f t="shared" si="17"/>
        <v>0</v>
      </c>
      <c r="X42" s="493">
        <f t="shared" si="17"/>
        <v>0</v>
      </c>
      <c r="Y42" s="493">
        <f t="shared" si="17"/>
        <v>0</v>
      </c>
      <c r="Z42" s="493">
        <f t="shared" si="17"/>
        <v>0</v>
      </c>
      <c r="AA42" s="491">
        <f t="shared" si="17"/>
        <v>0</v>
      </c>
      <c r="AB42" s="491">
        <f t="shared" si="17"/>
        <v>0</v>
      </c>
      <c r="AC42" s="491">
        <f t="shared" si="17"/>
        <v>0</v>
      </c>
      <c r="AD42" s="449">
        <f t="shared" si="1"/>
        <v>0</v>
      </c>
    </row>
    <row r="43" spans="1:30" ht="18" customHeight="1" thickBot="1">
      <c r="A43" s="434" t="s">
        <v>67</v>
      </c>
      <c r="B43" s="458"/>
      <c r="C43" s="459"/>
      <c r="D43" s="459"/>
      <c r="E43" s="459"/>
      <c r="F43" s="459"/>
      <c r="G43" s="460"/>
      <c r="H43" s="420"/>
      <c r="I43" s="420"/>
      <c r="J43" s="420"/>
      <c r="K43" s="420"/>
      <c r="L43" s="420"/>
      <c r="M43" s="420"/>
      <c r="N43" s="420"/>
      <c r="O43" s="420"/>
      <c r="P43" s="420"/>
      <c r="Q43" s="466"/>
      <c r="R43" s="467"/>
      <c r="S43" s="467"/>
      <c r="T43" s="467"/>
      <c r="U43" s="467"/>
      <c r="V43" s="467"/>
      <c r="W43" s="467"/>
      <c r="X43" s="468"/>
      <c r="Y43" s="468"/>
      <c r="Z43" s="468"/>
      <c r="AA43" s="466"/>
      <c r="AB43" s="466"/>
      <c r="AC43" s="466"/>
      <c r="AD43" s="449">
        <f t="shared" si="1"/>
        <v>0</v>
      </c>
    </row>
    <row r="44" spans="1:30" ht="18" customHeight="1" thickBot="1">
      <c r="A44" s="464" t="s">
        <v>68</v>
      </c>
      <c r="B44" s="443">
        <f t="shared" si="0"/>
        <v>0</v>
      </c>
      <c r="C44" s="444">
        <f>SUM('Приложение 1 (На печать 1)'!C54:E54)</f>
        <v>0</v>
      </c>
      <c r="D44" s="444">
        <f>SUM(U44:W44)</f>
        <v>0</v>
      </c>
      <c r="E44" s="444">
        <f>SUM(X44:Z44)</f>
        <v>0</v>
      </c>
      <c r="F44" s="444">
        <f>SUM(AA44:AC44)</f>
        <v>0</v>
      </c>
      <c r="G44" s="445">
        <f>SUM(B44:F44)</f>
        <v>0</v>
      </c>
      <c r="H44" s="420"/>
      <c r="I44" s="420"/>
      <c r="J44" s="420"/>
      <c r="K44" s="420"/>
      <c r="L44" s="420"/>
      <c r="M44" s="420"/>
      <c r="N44" s="420"/>
      <c r="O44" s="420"/>
      <c r="P44" s="420"/>
      <c r="Q44" s="446">
        <f>'Приложение 1 (На печать 1)'!B54</f>
        <v>0</v>
      </c>
      <c r="R44" s="447">
        <f>'Приложение 1 (На печать 1)'!C54</f>
        <v>0</v>
      </c>
      <c r="S44" s="447">
        <f>'Приложение 1 (На печать 1)'!D54</f>
        <v>0</v>
      </c>
      <c r="T44" s="447">
        <f>'Приложение 1 (На печать 1)'!E54</f>
        <v>0</v>
      </c>
      <c r="U44" s="447">
        <f>'Приложение 1 (На печать 1)'!F54</f>
        <v>0</v>
      </c>
      <c r="V44" s="447">
        <f>'Приложение 1 (На печать 1)'!G54</f>
        <v>0</v>
      </c>
      <c r="W44" s="447">
        <f>'Приложение 1 (На печать 1)'!H54</f>
        <v>0</v>
      </c>
      <c r="X44" s="448">
        <f>'Приложение 1 (На печать 1)'!I54</f>
        <v>0</v>
      </c>
      <c r="Y44" s="448">
        <f>'Приложение 1 (На печать 1)'!J54</f>
        <v>0</v>
      </c>
      <c r="Z44" s="448">
        <f>'Приложение 1 (На печать 1)'!K54</f>
        <v>0</v>
      </c>
      <c r="AA44" s="446">
        <f>'Приложение 1 (На печать 1)'!L54</f>
        <v>0</v>
      </c>
      <c r="AB44" s="446">
        <f>'Приложение 1 (На печать 1)'!M54</f>
        <v>0</v>
      </c>
      <c r="AC44" s="446">
        <f>'Приложение 1 (На печать 1)'!N54</f>
        <v>0</v>
      </c>
      <c r="AD44" s="449">
        <f t="shared" si="1"/>
        <v>0</v>
      </c>
    </row>
    <row r="45" spans="1:30" ht="18" customHeight="1" thickBot="1">
      <c r="A45" s="464" t="s">
        <v>69</v>
      </c>
      <c r="B45" s="443">
        <f t="shared" si="0"/>
        <v>0</v>
      </c>
      <c r="C45" s="444">
        <f>SUM('Приложение 1 (На печать 1)'!C55:E55)</f>
        <v>0</v>
      </c>
      <c r="D45" s="444">
        <f>SUM(U45:W45)</f>
        <v>0</v>
      </c>
      <c r="E45" s="444">
        <f>SUM(X45:Z45)</f>
        <v>0</v>
      </c>
      <c r="F45" s="444">
        <f>SUM(AA45:AC45)</f>
        <v>0</v>
      </c>
      <c r="G45" s="445">
        <f>SUM(B45:F45)</f>
        <v>0</v>
      </c>
      <c r="H45" s="420"/>
      <c r="I45" s="420"/>
      <c r="J45" s="420"/>
      <c r="K45" s="420"/>
      <c r="L45" s="420"/>
      <c r="M45" s="420"/>
      <c r="N45" s="420"/>
      <c r="O45" s="420"/>
      <c r="P45" s="420"/>
      <c r="Q45" s="446">
        <f>'Приложение 1 (На печать 1)'!B55</f>
        <v>0</v>
      </c>
      <c r="R45" s="447">
        <f>'Приложение 1 (На печать 1)'!C55</f>
        <v>0</v>
      </c>
      <c r="S45" s="447">
        <f>'Приложение 1 (На печать 1)'!D55</f>
        <v>0</v>
      </c>
      <c r="T45" s="447">
        <f>'Приложение 1 (На печать 1)'!E55</f>
        <v>0</v>
      </c>
      <c r="U45" s="447">
        <f>'Приложение 1 (На печать 1)'!F55</f>
        <v>0</v>
      </c>
      <c r="V45" s="447">
        <f>'Приложение 1 (На печать 1)'!G55</f>
        <v>0</v>
      </c>
      <c r="W45" s="447">
        <f>'Приложение 1 (На печать 1)'!H55</f>
        <v>0</v>
      </c>
      <c r="X45" s="448">
        <f>'Приложение 1 (На печать 1)'!I55</f>
        <v>0</v>
      </c>
      <c r="Y45" s="448">
        <f>'Приложение 1 (На печать 1)'!J55</f>
        <v>0</v>
      </c>
      <c r="Z45" s="448">
        <f>'Приложение 1 (На печать 1)'!K55</f>
        <v>0</v>
      </c>
      <c r="AA45" s="446">
        <f>'Приложение 1 (На печать 1)'!L55</f>
        <v>0</v>
      </c>
      <c r="AB45" s="446">
        <f>'Приложение 1 (На печать 1)'!M55</f>
        <v>0</v>
      </c>
      <c r="AC45" s="446">
        <f>'Приложение 1 (На печать 1)'!N55</f>
        <v>0</v>
      </c>
      <c r="AD45" s="449">
        <f t="shared" si="1"/>
        <v>0</v>
      </c>
    </row>
    <row r="46" spans="1:30" ht="18" customHeight="1" thickBot="1">
      <c r="A46" s="464" t="s">
        <v>70</v>
      </c>
      <c r="B46" s="443">
        <f t="shared" si="0"/>
        <v>0</v>
      </c>
      <c r="C46" s="444">
        <f>SUM('Приложение 1 (На печать 1)'!C56:E56)</f>
        <v>0</v>
      </c>
      <c r="D46" s="444">
        <f>SUM(U46:W46)</f>
        <v>0</v>
      </c>
      <c r="E46" s="444">
        <f>SUM(X46:Z46)</f>
        <v>0</v>
      </c>
      <c r="F46" s="444">
        <f>SUM(AA46:AC46)</f>
        <v>0</v>
      </c>
      <c r="G46" s="445">
        <f>SUM(B46:F46)</f>
        <v>0</v>
      </c>
      <c r="H46" s="420"/>
      <c r="I46" s="420"/>
      <c r="J46" s="420"/>
      <c r="K46" s="420"/>
      <c r="L46" s="420"/>
      <c r="M46" s="420"/>
      <c r="N46" s="420"/>
      <c r="O46" s="420"/>
      <c r="P46" s="420"/>
      <c r="Q46" s="446">
        <f>'Приложение 1 (На печать 1)'!B56</f>
        <v>0</v>
      </c>
      <c r="R46" s="447">
        <f>'Приложение 1 (На печать 1)'!C56</f>
        <v>0</v>
      </c>
      <c r="S46" s="447">
        <f>'Приложение 1 (На печать 1)'!D56</f>
        <v>0</v>
      </c>
      <c r="T46" s="447">
        <f>'Приложение 1 (На печать 1)'!E56</f>
        <v>0</v>
      </c>
      <c r="U46" s="447">
        <f>'Приложение 1 (На печать 1)'!F56</f>
        <v>0</v>
      </c>
      <c r="V46" s="447">
        <f>'Приложение 1 (На печать 1)'!G56</f>
        <v>0</v>
      </c>
      <c r="W46" s="447">
        <f>'Приложение 1 (На печать 1)'!H56</f>
        <v>0</v>
      </c>
      <c r="X46" s="448">
        <f>'Приложение 1 (На печать 1)'!I56</f>
        <v>0</v>
      </c>
      <c r="Y46" s="448">
        <f>'Приложение 1 (На печать 1)'!J56</f>
        <v>0</v>
      </c>
      <c r="Z46" s="448">
        <f>'Приложение 1 (На печать 1)'!K56</f>
        <v>0</v>
      </c>
      <c r="AA46" s="446">
        <f>'Приложение 1 (На печать 1)'!L56</f>
        <v>0</v>
      </c>
      <c r="AB46" s="446">
        <f>'Приложение 1 (На печать 1)'!M56</f>
        <v>0</v>
      </c>
      <c r="AC46" s="446">
        <f>'Приложение 1 (На печать 1)'!N56</f>
        <v>0</v>
      </c>
      <c r="AD46" s="449">
        <f t="shared" si="1"/>
        <v>0</v>
      </c>
    </row>
    <row r="47" spans="1:30" ht="18" customHeight="1" thickBot="1" thickTop="1">
      <c r="A47" s="474" t="s">
        <v>71</v>
      </c>
      <c r="B47" s="475">
        <f aca="true" t="shared" si="18" ref="B47:G47">SUM(B44:B46)</f>
        <v>0</v>
      </c>
      <c r="C47" s="476">
        <f t="shared" si="18"/>
        <v>0</v>
      </c>
      <c r="D47" s="476">
        <f t="shared" si="18"/>
        <v>0</v>
      </c>
      <c r="E47" s="476">
        <f t="shared" si="18"/>
        <v>0</v>
      </c>
      <c r="F47" s="476">
        <f t="shared" si="18"/>
        <v>0</v>
      </c>
      <c r="G47" s="477">
        <f t="shared" si="18"/>
        <v>0</v>
      </c>
      <c r="H47" s="420"/>
      <c r="I47" s="420"/>
      <c r="J47" s="420"/>
      <c r="K47" s="420"/>
      <c r="L47" s="420"/>
      <c r="M47" s="420"/>
      <c r="N47" s="420"/>
      <c r="O47" s="420"/>
      <c r="P47" s="420"/>
      <c r="Q47" s="491">
        <f>SUM(Q44:Q46)</f>
        <v>0</v>
      </c>
      <c r="R47" s="492">
        <f aca="true" t="shared" si="19" ref="R47:AC47">SUM(R44:R46)</f>
        <v>0</v>
      </c>
      <c r="S47" s="492">
        <f t="shared" si="19"/>
        <v>0</v>
      </c>
      <c r="T47" s="492">
        <f t="shared" si="19"/>
        <v>0</v>
      </c>
      <c r="U47" s="492">
        <f t="shared" si="19"/>
        <v>0</v>
      </c>
      <c r="V47" s="492">
        <f t="shared" si="19"/>
        <v>0</v>
      </c>
      <c r="W47" s="492">
        <f t="shared" si="19"/>
        <v>0</v>
      </c>
      <c r="X47" s="493">
        <f t="shared" si="19"/>
        <v>0</v>
      </c>
      <c r="Y47" s="493">
        <f t="shared" si="19"/>
        <v>0</v>
      </c>
      <c r="Z47" s="493">
        <f t="shared" si="19"/>
        <v>0</v>
      </c>
      <c r="AA47" s="491">
        <f t="shared" si="19"/>
        <v>0</v>
      </c>
      <c r="AB47" s="491">
        <f t="shared" si="19"/>
        <v>0</v>
      </c>
      <c r="AC47" s="491">
        <f t="shared" si="19"/>
        <v>0</v>
      </c>
      <c r="AD47" s="449">
        <f t="shared" si="1"/>
        <v>0</v>
      </c>
    </row>
    <row r="48" spans="1:30" ht="18" customHeight="1" thickBot="1">
      <c r="A48" s="434" t="s">
        <v>72</v>
      </c>
      <c r="B48" s="458"/>
      <c r="C48" s="459"/>
      <c r="D48" s="459"/>
      <c r="E48" s="459"/>
      <c r="F48" s="459"/>
      <c r="G48" s="460"/>
      <c r="H48" s="420"/>
      <c r="I48" s="420"/>
      <c r="J48" s="420"/>
      <c r="K48" s="420"/>
      <c r="L48" s="420"/>
      <c r="M48" s="420"/>
      <c r="N48" s="420"/>
      <c r="O48" s="420"/>
      <c r="P48" s="420"/>
      <c r="Q48" s="466"/>
      <c r="R48" s="467"/>
      <c r="S48" s="467"/>
      <c r="T48" s="467"/>
      <c r="U48" s="467"/>
      <c r="V48" s="467"/>
      <c r="W48" s="467"/>
      <c r="X48" s="468"/>
      <c r="Y48" s="468"/>
      <c r="Z48" s="468"/>
      <c r="AA48" s="466"/>
      <c r="AB48" s="466"/>
      <c r="AC48" s="466"/>
      <c r="AD48" s="449">
        <f t="shared" si="1"/>
        <v>0</v>
      </c>
    </row>
    <row r="49" spans="1:30" ht="18" customHeight="1" thickBot="1">
      <c r="A49" s="451" t="s">
        <v>73</v>
      </c>
      <c r="B49" s="473" t="str">
        <f t="shared" si="0"/>
        <v>Х</v>
      </c>
      <c r="C49" s="444">
        <f>SUM('Приложение 1 (На печать 1)'!C59:E59)</f>
        <v>0</v>
      </c>
      <c r="D49" s="444">
        <f>SUM(U49:W49)</f>
        <v>0</v>
      </c>
      <c r="E49" s="444">
        <f>SUM(X49:Z49)</f>
        <v>0</v>
      </c>
      <c r="F49" s="444">
        <f>SUM(AA49:AC49)</f>
        <v>0</v>
      </c>
      <c r="G49" s="445">
        <f>SUM(B49:F49)</f>
        <v>0</v>
      </c>
      <c r="H49" s="420"/>
      <c r="I49" s="420"/>
      <c r="J49" s="420"/>
      <c r="K49" s="420"/>
      <c r="L49" s="420"/>
      <c r="M49" s="420"/>
      <c r="N49" s="420"/>
      <c r="O49" s="420"/>
      <c r="P49" s="420"/>
      <c r="Q49" s="446" t="str">
        <f>'Приложение 1 (На печать 1)'!B59</f>
        <v>Х</v>
      </c>
      <c r="R49" s="447">
        <f>'Приложение 1 (На печать 1)'!C59</f>
        <v>0</v>
      </c>
      <c r="S49" s="447">
        <f>'Приложение 1 (На печать 1)'!D59</f>
        <v>0</v>
      </c>
      <c r="T49" s="447">
        <f>'Приложение 1 (На печать 1)'!E59</f>
        <v>0</v>
      </c>
      <c r="U49" s="447">
        <f>'Приложение 1 (На печать 1)'!F59</f>
        <v>0</v>
      </c>
      <c r="V49" s="447">
        <f>'Приложение 1 (На печать 1)'!G59</f>
        <v>0</v>
      </c>
      <c r="W49" s="447">
        <f>'Приложение 1 (На печать 1)'!H59</f>
        <v>0</v>
      </c>
      <c r="X49" s="448">
        <f>'Приложение 1 (На печать 1)'!I59</f>
        <v>0</v>
      </c>
      <c r="Y49" s="448">
        <f>'Приложение 1 (На печать 1)'!J59</f>
        <v>0</v>
      </c>
      <c r="Z49" s="448">
        <f>'Приложение 1 (На печать 1)'!K59</f>
        <v>0</v>
      </c>
      <c r="AA49" s="446">
        <f>'Приложение 1 (На печать 1)'!L59</f>
        <v>0</v>
      </c>
      <c r="AB49" s="446">
        <f>'Приложение 1 (На печать 1)'!M59</f>
        <v>0</v>
      </c>
      <c r="AC49" s="446">
        <f>'Приложение 1 (На печать 1)'!N59</f>
        <v>0</v>
      </c>
      <c r="AD49" s="449">
        <f t="shared" si="1"/>
        <v>0</v>
      </c>
    </row>
    <row r="50" spans="1:30" ht="18" customHeight="1" thickBot="1">
      <c r="A50" s="450" t="s">
        <v>74</v>
      </c>
      <c r="B50" s="473" t="str">
        <f t="shared" si="0"/>
        <v>Х</v>
      </c>
      <c r="C50" s="444">
        <f>SUM('Приложение 1 (На печать 1)'!C60:E60)</f>
        <v>0</v>
      </c>
      <c r="D50" s="444">
        <f>SUM(U50:W50)</f>
        <v>0</v>
      </c>
      <c r="E50" s="444">
        <f>SUM(X50:Z50)</f>
        <v>0</v>
      </c>
      <c r="F50" s="444">
        <f>SUM(AA50:AC50)</f>
        <v>0</v>
      </c>
      <c r="G50" s="445">
        <f>SUM(B50:F50)</f>
        <v>0</v>
      </c>
      <c r="H50" s="420"/>
      <c r="I50" s="420"/>
      <c r="J50" s="420"/>
      <c r="K50" s="420"/>
      <c r="L50" s="420"/>
      <c r="M50" s="420"/>
      <c r="N50" s="420"/>
      <c r="O50" s="420"/>
      <c r="P50" s="420"/>
      <c r="Q50" s="446" t="str">
        <f>'Приложение 1 (На печать 1)'!B60</f>
        <v>Х</v>
      </c>
      <c r="R50" s="447">
        <f>'Приложение 1 (На печать 1)'!C60</f>
        <v>0</v>
      </c>
      <c r="S50" s="447">
        <f>'Приложение 1 (На печать 1)'!D60</f>
        <v>0</v>
      </c>
      <c r="T50" s="447">
        <f>'Приложение 1 (На печать 1)'!E60</f>
        <v>0</v>
      </c>
      <c r="U50" s="447">
        <f>'Приложение 1 (На печать 1)'!F60</f>
        <v>0</v>
      </c>
      <c r="V50" s="447">
        <f>'Приложение 1 (На печать 1)'!G60</f>
        <v>0</v>
      </c>
      <c r="W50" s="447">
        <f>'Приложение 1 (На печать 1)'!H60</f>
        <v>0</v>
      </c>
      <c r="X50" s="448">
        <f>'Приложение 1 (На печать 1)'!I60</f>
        <v>0</v>
      </c>
      <c r="Y50" s="448">
        <f>'Приложение 1 (На печать 1)'!J60</f>
        <v>0</v>
      </c>
      <c r="Z50" s="448">
        <f>'Приложение 1 (На печать 1)'!K60</f>
        <v>0</v>
      </c>
      <c r="AA50" s="446">
        <f>'Приложение 1 (На печать 1)'!L60</f>
        <v>0</v>
      </c>
      <c r="AB50" s="446">
        <f>'Приложение 1 (На печать 1)'!M60</f>
        <v>0</v>
      </c>
      <c r="AC50" s="446">
        <f>'Приложение 1 (На печать 1)'!N60</f>
        <v>0</v>
      </c>
      <c r="AD50" s="449">
        <f t="shared" si="1"/>
        <v>0</v>
      </c>
    </row>
    <row r="51" spans="1:30" ht="18" customHeight="1" thickBot="1">
      <c r="A51" s="494" t="s">
        <v>75</v>
      </c>
      <c r="B51" s="443">
        <f t="shared" si="0"/>
        <v>0</v>
      </c>
      <c r="C51" s="444">
        <f>SUM('Приложение 1 (На печать 1)'!C61:E61)</f>
        <v>0</v>
      </c>
      <c r="D51" s="444">
        <f>SUM(U51:W51)</f>
        <v>0</v>
      </c>
      <c r="E51" s="444">
        <f>SUM(X51:Z51)</f>
        <v>0</v>
      </c>
      <c r="F51" s="444">
        <f>SUM(AA51:AC51)</f>
        <v>0</v>
      </c>
      <c r="G51" s="445">
        <f>SUM(B51:F51)</f>
        <v>0</v>
      </c>
      <c r="H51" s="420"/>
      <c r="I51" s="420"/>
      <c r="J51" s="420"/>
      <c r="K51" s="420"/>
      <c r="L51" s="420"/>
      <c r="M51" s="420"/>
      <c r="N51" s="420"/>
      <c r="O51" s="420"/>
      <c r="P51" s="420"/>
      <c r="Q51" s="446">
        <f>'Приложение 1 (На печать 1)'!B61</f>
        <v>0</v>
      </c>
      <c r="R51" s="447">
        <f>'Приложение 1 (На печать 1)'!C61</f>
        <v>0</v>
      </c>
      <c r="S51" s="447">
        <f>'Приложение 1 (На печать 1)'!D61</f>
        <v>0</v>
      </c>
      <c r="T51" s="447">
        <f>'Приложение 1 (На печать 1)'!E61</f>
        <v>0</v>
      </c>
      <c r="U51" s="447">
        <f>'Приложение 1 (На печать 1)'!F61</f>
        <v>0</v>
      </c>
      <c r="V51" s="447">
        <f>'Приложение 1 (На печать 1)'!G61</f>
        <v>0</v>
      </c>
      <c r="W51" s="447">
        <f>'Приложение 1 (На печать 1)'!H61</f>
        <v>0</v>
      </c>
      <c r="X51" s="448">
        <f>'Приложение 1 (На печать 1)'!I61</f>
        <v>0</v>
      </c>
      <c r="Y51" s="448">
        <f>'Приложение 1 (На печать 1)'!J61</f>
        <v>0</v>
      </c>
      <c r="Z51" s="448">
        <f>'Приложение 1 (На печать 1)'!K61</f>
        <v>0</v>
      </c>
      <c r="AA51" s="446">
        <f>'Приложение 1 (На печать 1)'!L61</f>
        <v>0</v>
      </c>
      <c r="AB51" s="446">
        <f>'Приложение 1 (На печать 1)'!M61</f>
        <v>0</v>
      </c>
      <c r="AC51" s="446">
        <f>'Приложение 1 (На печать 1)'!N61</f>
        <v>0</v>
      </c>
      <c r="AD51" s="449">
        <f t="shared" si="1"/>
        <v>0</v>
      </c>
    </row>
    <row r="52" spans="1:30" ht="18" customHeight="1" thickBot="1" thickTop="1">
      <c r="A52" s="474" t="s">
        <v>76</v>
      </c>
      <c r="B52" s="475">
        <f aca="true" t="shared" si="20" ref="B52:G52">SUM(B49:B51)</f>
        <v>0</v>
      </c>
      <c r="C52" s="476">
        <f t="shared" si="20"/>
        <v>0</v>
      </c>
      <c r="D52" s="476">
        <f t="shared" si="20"/>
        <v>0</v>
      </c>
      <c r="E52" s="476">
        <f t="shared" si="20"/>
        <v>0</v>
      </c>
      <c r="F52" s="476">
        <f t="shared" si="20"/>
        <v>0</v>
      </c>
      <c r="G52" s="477">
        <f t="shared" si="20"/>
        <v>0</v>
      </c>
      <c r="H52" s="420"/>
      <c r="I52" s="420"/>
      <c r="J52" s="420"/>
      <c r="K52" s="420"/>
      <c r="L52" s="420"/>
      <c r="M52" s="420"/>
      <c r="N52" s="420"/>
      <c r="O52" s="420"/>
      <c r="P52" s="420"/>
      <c r="Q52" s="495">
        <f>SUM(Q49:Q51)</f>
        <v>0</v>
      </c>
      <c r="R52" s="492">
        <f aca="true" t="shared" si="21" ref="R52:AC52">SUM(R49:R51)</f>
        <v>0</v>
      </c>
      <c r="S52" s="492">
        <f t="shared" si="21"/>
        <v>0</v>
      </c>
      <c r="T52" s="492">
        <f t="shared" si="21"/>
        <v>0</v>
      </c>
      <c r="U52" s="492">
        <f t="shared" si="21"/>
        <v>0</v>
      </c>
      <c r="V52" s="492">
        <f t="shared" si="21"/>
        <v>0</v>
      </c>
      <c r="W52" s="492">
        <f t="shared" si="21"/>
        <v>0</v>
      </c>
      <c r="X52" s="493">
        <f t="shared" si="21"/>
        <v>0</v>
      </c>
      <c r="Y52" s="493">
        <f t="shared" si="21"/>
        <v>0</v>
      </c>
      <c r="Z52" s="493">
        <f t="shared" si="21"/>
        <v>0</v>
      </c>
      <c r="AA52" s="495">
        <f t="shared" si="21"/>
        <v>0</v>
      </c>
      <c r="AB52" s="495">
        <f t="shared" si="21"/>
        <v>0</v>
      </c>
      <c r="AC52" s="495">
        <f t="shared" si="21"/>
        <v>0</v>
      </c>
      <c r="AD52" s="449">
        <f t="shared" si="1"/>
        <v>0</v>
      </c>
    </row>
    <row r="53" spans="1:30" ht="18" customHeight="1" thickBot="1">
      <c r="A53" s="434" t="s">
        <v>77</v>
      </c>
      <c r="B53" s="458">
        <f t="shared" si="0"/>
        <v>0</v>
      </c>
      <c r="C53" s="459"/>
      <c r="D53" s="459"/>
      <c r="E53" s="459"/>
      <c r="F53" s="459"/>
      <c r="G53" s="460">
        <f>SUM(B53:F53)</f>
        <v>0</v>
      </c>
      <c r="H53" s="420"/>
      <c r="I53" s="420"/>
      <c r="J53" s="420"/>
      <c r="K53" s="420"/>
      <c r="L53" s="420"/>
      <c r="M53" s="420"/>
      <c r="N53" s="420"/>
      <c r="O53" s="420"/>
      <c r="P53" s="420"/>
      <c r="Q53" s="446">
        <f>'Приложение 1 (На печать 1)'!B63</f>
        <v>0</v>
      </c>
      <c r="R53" s="447">
        <f>'Приложение 1 (На печать 1)'!C63</f>
        <v>0</v>
      </c>
      <c r="S53" s="447">
        <f>'Приложение 1 (На печать 1)'!D63</f>
        <v>0</v>
      </c>
      <c r="T53" s="447">
        <f>'Приложение 1 (На печать 1)'!E63</f>
        <v>0</v>
      </c>
      <c r="U53" s="447">
        <f>'Приложение 1 (На печать 1)'!F63</f>
        <v>0</v>
      </c>
      <c r="V53" s="447">
        <f>'Приложение 1 (На печать 1)'!G63</f>
        <v>0</v>
      </c>
      <c r="W53" s="447">
        <f>'Приложение 1 (На печать 1)'!H63</f>
        <v>0</v>
      </c>
      <c r="X53" s="448">
        <f>'Приложение 1 (На печать 1)'!I63</f>
        <v>0</v>
      </c>
      <c r="Y53" s="448">
        <f>'Приложение 1 (На печать 1)'!J63</f>
        <v>0</v>
      </c>
      <c r="Z53" s="448">
        <f>'Приложение 1 (На печать 1)'!K63</f>
        <v>0</v>
      </c>
      <c r="AA53" s="446">
        <f>'Приложение 1 (На печать 1)'!L63</f>
        <v>0</v>
      </c>
      <c r="AB53" s="446">
        <f>'Приложение 1 (На печать 1)'!M63</f>
        <v>0</v>
      </c>
      <c r="AC53" s="446">
        <f>'Приложение 1 (На печать 1)'!N63</f>
        <v>0</v>
      </c>
      <c r="AD53" s="449">
        <f t="shared" si="1"/>
        <v>0</v>
      </c>
    </row>
    <row r="54" spans="1:30" ht="18" customHeight="1" thickBot="1">
      <c r="A54" s="434" t="s">
        <v>78</v>
      </c>
      <c r="B54" s="458"/>
      <c r="C54" s="459"/>
      <c r="D54" s="459"/>
      <c r="E54" s="459"/>
      <c r="F54" s="459"/>
      <c r="G54" s="460"/>
      <c r="H54" s="420"/>
      <c r="I54" s="420"/>
      <c r="J54" s="420"/>
      <c r="K54" s="420"/>
      <c r="L54" s="420"/>
      <c r="M54" s="420"/>
      <c r="N54" s="420"/>
      <c r="O54" s="420"/>
      <c r="P54" s="420"/>
      <c r="Q54" s="466"/>
      <c r="R54" s="467"/>
      <c r="S54" s="467"/>
      <c r="T54" s="467"/>
      <c r="U54" s="467"/>
      <c r="V54" s="467"/>
      <c r="W54" s="467"/>
      <c r="X54" s="468"/>
      <c r="Y54" s="468"/>
      <c r="Z54" s="468"/>
      <c r="AA54" s="466"/>
      <c r="AB54" s="466"/>
      <c r="AC54" s="466"/>
      <c r="AD54" s="449">
        <f t="shared" si="1"/>
        <v>0</v>
      </c>
    </row>
    <row r="55" spans="1:30" ht="18" customHeight="1" thickBot="1">
      <c r="A55" s="464" t="s">
        <v>79</v>
      </c>
      <c r="B55" s="443">
        <f t="shared" si="0"/>
        <v>0</v>
      </c>
      <c r="C55" s="444">
        <f>SUM('Приложение 1 (На печать 1)'!C65:E65)</f>
        <v>0</v>
      </c>
      <c r="D55" s="444">
        <f>SUM(U55:W55)</f>
        <v>0</v>
      </c>
      <c r="E55" s="444">
        <f>SUM(X55:Z55)</f>
        <v>0</v>
      </c>
      <c r="F55" s="444">
        <f>SUM(AA55:AC55)</f>
        <v>0</v>
      </c>
      <c r="G55" s="445">
        <f>SUM(B55:F55)</f>
        <v>0</v>
      </c>
      <c r="H55" s="420"/>
      <c r="I55" s="420"/>
      <c r="J55" s="420"/>
      <c r="K55" s="420"/>
      <c r="L55" s="420"/>
      <c r="M55" s="420"/>
      <c r="N55" s="420"/>
      <c r="O55" s="420"/>
      <c r="P55" s="420"/>
      <c r="Q55" s="446">
        <f>'Приложение 1 (На печать 1)'!B65</f>
        <v>0</v>
      </c>
      <c r="R55" s="447">
        <f>'Приложение 1 (На печать 1)'!C65</f>
        <v>0</v>
      </c>
      <c r="S55" s="447">
        <f>'Приложение 1 (На печать 1)'!D65</f>
        <v>0</v>
      </c>
      <c r="T55" s="447">
        <f>'Приложение 1 (На печать 1)'!E65</f>
        <v>0</v>
      </c>
      <c r="U55" s="447">
        <f>'Приложение 1 (На печать 1)'!F65</f>
        <v>0</v>
      </c>
      <c r="V55" s="447">
        <f>'Приложение 1 (На печать 1)'!G65</f>
        <v>0</v>
      </c>
      <c r="W55" s="447">
        <f>'Приложение 1 (На печать 1)'!H65</f>
        <v>0</v>
      </c>
      <c r="X55" s="448">
        <f>'Приложение 1 (На печать 1)'!I65</f>
        <v>0</v>
      </c>
      <c r="Y55" s="448">
        <f>'Приложение 1 (На печать 1)'!J65</f>
        <v>0</v>
      </c>
      <c r="Z55" s="448">
        <f>'Приложение 1 (На печать 1)'!K65</f>
        <v>0</v>
      </c>
      <c r="AA55" s="446">
        <f>'Приложение 1 (На печать 1)'!L65</f>
        <v>0</v>
      </c>
      <c r="AB55" s="446">
        <f>'Приложение 1 (На печать 1)'!M65</f>
        <v>0</v>
      </c>
      <c r="AC55" s="446">
        <f>'Приложение 1 (На печать 1)'!N65</f>
        <v>0</v>
      </c>
      <c r="AD55" s="449">
        <f t="shared" si="1"/>
        <v>0</v>
      </c>
    </row>
    <row r="56" spans="1:30" ht="18" customHeight="1" thickBot="1">
      <c r="A56" s="464" t="s">
        <v>80</v>
      </c>
      <c r="B56" s="443">
        <f t="shared" si="0"/>
        <v>0</v>
      </c>
      <c r="C56" s="444">
        <f>SUM('Приложение 1 (На печать 1)'!C66:E66)</f>
        <v>0</v>
      </c>
      <c r="D56" s="444">
        <f>SUM(U56:W56)</f>
        <v>0</v>
      </c>
      <c r="E56" s="444">
        <f>SUM(X56:Z56)</f>
        <v>0</v>
      </c>
      <c r="F56" s="444">
        <f>SUM(AA56:AC56)</f>
        <v>0</v>
      </c>
      <c r="G56" s="445">
        <f>SUM(B56:F56)</f>
        <v>0</v>
      </c>
      <c r="H56" s="420"/>
      <c r="I56" s="420"/>
      <c r="J56" s="420"/>
      <c r="K56" s="420"/>
      <c r="L56" s="420"/>
      <c r="M56" s="420"/>
      <c r="N56" s="420"/>
      <c r="O56" s="420"/>
      <c r="P56" s="420"/>
      <c r="Q56" s="446">
        <f>'Приложение 1 (На печать 1)'!B66</f>
        <v>0</v>
      </c>
      <c r="R56" s="447">
        <f>'Приложение 1 (На печать 1)'!C66</f>
        <v>0</v>
      </c>
      <c r="S56" s="447">
        <f>'Приложение 1 (На печать 1)'!D66</f>
        <v>0</v>
      </c>
      <c r="T56" s="447">
        <f>'Приложение 1 (На печать 1)'!E66</f>
        <v>0</v>
      </c>
      <c r="U56" s="447">
        <f>'Приложение 1 (На печать 1)'!F66</f>
        <v>0</v>
      </c>
      <c r="V56" s="447">
        <f>'Приложение 1 (На печать 1)'!G66</f>
        <v>0</v>
      </c>
      <c r="W56" s="447">
        <f>'Приложение 1 (На печать 1)'!H66</f>
        <v>0</v>
      </c>
      <c r="X56" s="448">
        <f>'Приложение 1 (На печать 1)'!I66</f>
        <v>0</v>
      </c>
      <c r="Y56" s="448">
        <f>'Приложение 1 (На печать 1)'!J66</f>
        <v>0</v>
      </c>
      <c r="Z56" s="448">
        <f>'Приложение 1 (На печать 1)'!K66</f>
        <v>0</v>
      </c>
      <c r="AA56" s="446">
        <f>'Приложение 1 (На печать 1)'!L66</f>
        <v>0</v>
      </c>
      <c r="AB56" s="446">
        <f>'Приложение 1 (На печать 1)'!M66</f>
        <v>0</v>
      </c>
      <c r="AC56" s="446">
        <f>'Приложение 1 (На печать 1)'!N66</f>
        <v>0</v>
      </c>
      <c r="AD56" s="449">
        <f t="shared" si="1"/>
        <v>0</v>
      </c>
    </row>
    <row r="57" spans="1:30" ht="18" customHeight="1" thickBot="1">
      <c r="A57" s="451" t="s">
        <v>81</v>
      </c>
      <c r="B57" s="443">
        <f t="shared" si="0"/>
        <v>0</v>
      </c>
      <c r="C57" s="444">
        <f>SUM('Приложение 1 (На печать 1)'!C67:E67)</f>
        <v>0</v>
      </c>
      <c r="D57" s="444">
        <f>SUM(U57:W57)</f>
        <v>0</v>
      </c>
      <c r="E57" s="444">
        <f>SUM(X57:Z57)</f>
        <v>0</v>
      </c>
      <c r="F57" s="444">
        <f>SUM(AA57:AC57)</f>
        <v>0</v>
      </c>
      <c r="G57" s="445">
        <f>SUM(B57:F57)</f>
        <v>0</v>
      </c>
      <c r="H57" s="420"/>
      <c r="I57" s="420"/>
      <c r="J57" s="420"/>
      <c r="K57" s="420"/>
      <c r="L57" s="420"/>
      <c r="M57" s="420"/>
      <c r="N57" s="420"/>
      <c r="O57" s="420"/>
      <c r="P57" s="420"/>
      <c r="Q57" s="446">
        <f>'Приложение 1 (На печать 1)'!B67</f>
        <v>0</v>
      </c>
      <c r="R57" s="447">
        <f>'Приложение 1 (На печать 1)'!C67</f>
        <v>0</v>
      </c>
      <c r="S57" s="447">
        <f>'Приложение 1 (На печать 1)'!D67</f>
        <v>0</v>
      </c>
      <c r="T57" s="447">
        <f>'Приложение 1 (На печать 1)'!E67</f>
        <v>0</v>
      </c>
      <c r="U57" s="447">
        <f>'Приложение 1 (На печать 1)'!F67</f>
        <v>0</v>
      </c>
      <c r="V57" s="447">
        <f>'Приложение 1 (На печать 1)'!G67</f>
        <v>0</v>
      </c>
      <c r="W57" s="447">
        <f>'Приложение 1 (На печать 1)'!H67</f>
        <v>0</v>
      </c>
      <c r="X57" s="448">
        <f>'Приложение 1 (На печать 1)'!I67</f>
        <v>0</v>
      </c>
      <c r="Y57" s="448">
        <f>'Приложение 1 (На печать 1)'!J67</f>
        <v>0</v>
      </c>
      <c r="Z57" s="448">
        <f>'Приложение 1 (На печать 1)'!K67</f>
        <v>0</v>
      </c>
      <c r="AA57" s="446">
        <f>'Приложение 1 (На печать 1)'!L67</f>
        <v>0</v>
      </c>
      <c r="AB57" s="446">
        <f>'Приложение 1 (На печать 1)'!M67</f>
        <v>0</v>
      </c>
      <c r="AC57" s="446">
        <f>'Приложение 1 (На печать 1)'!N67</f>
        <v>0</v>
      </c>
      <c r="AD57" s="449">
        <f t="shared" si="1"/>
        <v>0</v>
      </c>
    </row>
    <row r="58" spans="1:30" ht="18" customHeight="1" thickBot="1">
      <c r="A58" s="496" t="s">
        <v>82</v>
      </c>
      <c r="B58" s="443">
        <f t="shared" si="0"/>
        <v>0</v>
      </c>
      <c r="C58" s="444">
        <f>SUM('Приложение 1 (На печать 1)'!C68:E68)</f>
        <v>0</v>
      </c>
      <c r="D58" s="444">
        <f>SUM(U58:W58)</f>
        <v>0</v>
      </c>
      <c r="E58" s="444">
        <f>SUM(X58:Z58)</f>
        <v>0</v>
      </c>
      <c r="F58" s="444">
        <f>SUM(AA58:AC58)</f>
        <v>0</v>
      </c>
      <c r="G58" s="445">
        <f>SUM(B58:F58)</f>
        <v>0</v>
      </c>
      <c r="H58" s="420"/>
      <c r="I58" s="420"/>
      <c r="J58" s="420"/>
      <c r="K58" s="420"/>
      <c r="L58" s="420"/>
      <c r="M58" s="420"/>
      <c r="N58" s="420"/>
      <c r="O58" s="420"/>
      <c r="P58" s="420"/>
      <c r="Q58" s="446">
        <f>'Приложение 1 (На печать 1)'!B68</f>
        <v>0</v>
      </c>
      <c r="R58" s="447">
        <f>'Приложение 1 (На печать 1)'!C68</f>
        <v>0</v>
      </c>
      <c r="S58" s="447">
        <f>'Приложение 1 (На печать 1)'!D68</f>
        <v>0</v>
      </c>
      <c r="T58" s="447">
        <f>'Приложение 1 (На печать 1)'!E68</f>
        <v>0</v>
      </c>
      <c r="U58" s="447">
        <f>'Приложение 1 (На печать 1)'!F68</f>
        <v>0</v>
      </c>
      <c r="V58" s="447">
        <f>'Приложение 1 (На печать 1)'!G68</f>
        <v>0</v>
      </c>
      <c r="W58" s="447">
        <f>'Приложение 1 (На печать 1)'!H68</f>
        <v>0</v>
      </c>
      <c r="X58" s="448">
        <f>'Приложение 1 (На печать 1)'!I68</f>
        <v>0</v>
      </c>
      <c r="Y58" s="448">
        <f>'Приложение 1 (На печать 1)'!J68</f>
        <v>0</v>
      </c>
      <c r="Z58" s="448">
        <f>'Приложение 1 (На печать 1)'!K68</f>
        <v>0</v>
      </c>
      <c r="AA58" s="446">
        <f>'Приложение 1 (На печать 1)'!L68</f>
        <v>0</v>
      </c>
      <c r="AB58" s="446">
        <f>'Приложение 1 (На печать 1)'!M68</f>
        <v>0</v>
      </c>
      <c r="AC58" s="446">
        <f>'Приложение 1 (На печать 1)'!N68</f>
        <v>0</v>
      </c>
      <c r="AD58" s="449">
        <f t="shared" si="1"/>
        <v>0</v>
      </c>
    </row>
    <row r="59" spans="1:30" ht="18" customHeight="1" thickBot="1" thickTop="1">
      <c r="A59" s="474" t="s">
        <v>270</v>
      </c>
      <c r="B59" s="475">
        <f aca="true" t="shared" si="22" ref="B59:G59">SUM(B55:B58)</f>
        <v>0</v>
      </c>
      <c r="C59" s="476">
        <f t="shared" si="22"/>
        <v>0</v>
      </c>
      <c r="D59" s="476">
        <f t="shared" si="22"/>
        <v>0</v>
      </c>
      <c r="E59" s="476">
        <f t="shared" si="22"/>
        <v>0</v>
      </c>
      <c r="F59" s="476">
        <f t="shared" si="22"/>
        <v>0</v>
      </c>
      <c r="G59" s="477">
        <f t="shared" si="22"/>
        <v>0</v>
      </c>
      <c r="H59" s="420"/>
      <c r="I59" s="420"/>
      <c r="J59" s="420"/>
      <c r="K59" s="420"/>
      <c r="L59" s="420"/>
      <c r="M59" s="420"/>
      <c r="N59" s="420"/>
      <c r="O59" s="420"/>
      <c r="P59" s="420"/>
      <c r="Q59" s="497">
        <f>SUM(Q55:Q58)</f>
        <v>0</v>
      </c>
      <c r="R59" s="498">
        <f aca="true" t="shared" si="23" ref="R59:AC59">SUM(R55:R58)</f>
        <v>0</v>
      </c>
      <c r="S59" s="498">
        <f t="shared" si="23"/>
        <v>0</v>
      </c>
      <c r="T59" s="498">
        <f t="shared" si="23"/>
        <v>0</v>
      </c>
      <c r="U59" s="498">
        <f t="shared" si="23"/>
        <v>0</v>
      </c>
      <c r="V59" s="498">
        <f t="shared" si="23"/>
        <v>0</v>
      </c>
      <c r="W59" s="498">
        <f t="shared" si="23"/>
        <v>0</v>
      </c>
      <c r="X59" s="499">
        <f t="shared" si="23"/>
        <v>0</v>
      </c>
      <c r="Y59" s="499">
        <f t="shared" si="23"/>
        <v>0</v>
      </c>
      <c r="Z59" s="499">
        <f t="shared" si="23"/>
        <v>0</v>
      </c>
      <c r="AA59" s="497">
        <f t="shared" si="23"/>
        <v>0</v>
      </c>
      <c r="AB59" s="497">
        <f t="shared" si="23"/>
        <v>0</v>
      </c>
      <c r="AC59" s="497">
        <f t="shared" si="23"/>
        <v>0</v>
      </c>
      <c r="AD59" s="449">
        <f t="shared" si="1"/>
        <v>0</v>
      </c>
    </row>
    <row r="60" spans="1:30" ht="18" customHeight="1" thickBot="1">
      <c r="A60" s="500" t="s">
        <v>273</v>
      </c>
      <c r="B60" s="501">
        <f aca="true" t="shared" si="24" ref="B60:G60">B19+B25+B36+B42+B47+B52+B53+B59</f>
        <v>0</v>
      </c>
      <c r="C60" s="502">
        <f t="shared" si="24"/>
        <v>0</v>
      </c>
      <c r="D60" s="502">
        <f t="shared" si="24"/>
        <v>0</v>
      </c>
      <c r="E60" s="502">
        <f t="shared" si="24"/>
        <v>0</v>
      </c>
      <c r="F60" s="502">
        <f t="shared" si="24"/>
        <v>0</v>
      </c>
      <c r="G60" s="502">
        <f t="shared" si="24"/>
        <v>0</v>
      </c>
      <c r="H60" s="420"/>
      <c r="I60" s="420"/>
      <c r="J60" s="420"/>
      <c r="K60" s="420"/>
      <c r="L60" s="420"/>
      <c r="M60" s="420"/>
      <c r="N60" s="420"/>
      <c r="O60" s="420"/>
      <c r="P60" s="420"/>
      <c r="Q60" s="455">
        <f aca="true" t="shared" si="25" ref="Q60:AC60">Q19+Q25+Q36+Q42+Q47+Q52+Q53+Q59</f>
        <v>0</v>
      </c>
      <c r="R60" s="456">
        <f t="shared" si="25"/>
        <v>0</v>
      </c>
      <c r="S60" s="456">
        <f t="shared" si="25"/>
        <v>0</v>
      </c>
      <c r="T60" s="456">
        <f t="shared" si="25"/>
        <v>0</v>
      </c>
      <c r="U60" s="456">
        <f t="shared" si="25"/>
        <v>0</v>
      </c>
      <c r="V60" s="456">
        <f t="shared" si="25"/>
        <v>0</v>
      </c>
      <c r="W60" s="456">
        <f t="shared" si="25"/>
        <v>0</v>
      </c>
      <c r="X60" s="457">
        <f t="shared" si="25"/>
        <v>0</v>
      </c>
      <c r="Y60" s="457">
        <f t="shared" si="25"/>
        <v>0</v>
      </c>
      <c r="Z60" s="457">
        <f t="shared" si="25"/>
        <v>0</v>
      </c>
      <c r="AA60" s="455">
        <f t="shared" si="25"/>
        <v>0</v>
      </c>
      <c r="AB60" s="455">
        <f t="shared" si="25"/>
        <v>0</v>
      </c>
      <c r="AC60" s="455">
        <f t="shared" si="25"/>
        <v>0</v>
      </c>
      <c r="AD60" s="449">
        <f t="shared" si="1"/>
        <v>0</v>
      </c>
    </row>
    <row r="61" spans="1:30" s="421" customFormat="1" ht="18" customHeight="1" thickBot="1">
      <c r="A61" s="500" t="s">
        <v>274</v>
      </c>
      <c r="B61" s="503">
        <f aca="true" t="shared" si="26" ref="B61:G61">B8-B60</f>
        <v>500</v>
      </c>
      <c r="C61" s="504">
        <f t="shared" si="26"/>
        <v>0</v>
      </c>
      <c r="D61" s="504">
        <f t="shared" si="26"/>
        <v>0</v>
      </c>
      <c r="E61" s="504">
        <f t="shared" si="26"/>
        <v>0</v>
      </c>
      <c r="F61" s="504">
        <f t="shared" si="26"/>
        <v>0</v>
      </c>
      <c r="G61" s="504">
        <f t="shared" si="26"/>
        <v>500</v>
      </c>
      <c r="H61" s="420"/>
      <c r="I61" s="420"/>
      <c r="J61" s="420"/>
      <c r="K61" s="420"/>
      <c r="L61" s="420"/>
      <c r="M61" s="420"/>
      <c r="N61" s="420"/>
      <c r="O61" s="420"/>
      <c r="P61" s="420"/>
      <c r="Q61" s="505">
        <f aca="true" t="shared" si="27" ref="Q61:AC61">Q8-Q60</f>
        <v>0</v>
      </c>
      <c r="R61" s="456">
        <f t="shared" si="27"/>
        <v>0</v>
      </c>
      <c r="S61" s="456">
        <f t="shared" si="27"/>
        <v>0</v>
      </c>
      <c r="T61" s="456">
        <f t="shared" si="27"/>
        <v>0</v>
      </c>
      <c r="U61" s="456">
        <f t="shared" si="27"/>
        <v>0</v>
      </c>
      <c r="V61" s="456">
        <f t="shared" si="27"/>
        <v>0</v>
      </c>
      <c r="W61" s="456">
        <f t="shared" si="27"/>
        <v>0</v>
      </c>
      <c r="X61" s="457">
        <f t="shared" si="27"/>
        <v>0</v>
      </c>
      <c r="Y61" s="457">
        <f t="shared" si="27"/>
        <v>0</v>
      </c>
      <c r="Z61" s="457">
        <f t="shared" si="27"/>
        <v>0</v>
      </c>
      <c r="AA61" s="505">
        <f t="shared" si="27"/>
        <v>0</v>
      </c>
      <c r="AB61" s="505">
        <f t="shared" si="27"/>
        <v>0</v>
      </c>
      <c r="AC61" s="505">
        <f t="shared" si="27"/>
        <v>0</v>
      </c>
      <c r="AD61" s="449">
        <f t="shared" si="1"/>
        <v>0</v>
      </c>
    </row>
    <row r="62" spans="1:30" ht="18" customHeight="1" thickBot="1">
      <c r="A62" s="434" t="s">
        <v>86</v>
      </c>
      <c r="B62" s="458"/>
      <c r="C62" s="459"/>
      <c r="D62" s="459"/>
      <c r="E62" s="459"/>
      <c r="F62" s="459"/>
      <c r="G62" s="460"/>
      <c r="H62" s="420"/>
      <c r="I62" s="420"/>
      <c r="J62" s="420"/>
      <c r="K62" s="420"/>
      <c r="L62" s="420"/>
      <c r="M62" s="420"/>
      <c r="N62" s="420"/>
      <c r="O62" s="420"/>
      <c r="P62" s="420"/>
      <c r="Q62" s="461"/>
      <c r="R62" s="462"/>
      <c r="S62" s="462"/>
      <c r="T62" s="462"/>
      <c r="U62" s="462"/>
      <c r="V62" s="462"/>
      <c r="W62" s="462"/>
      <c r="X62" s="463"/>
      <c r="Y62" s="463"/>
      <c r="Z62" s="463"/>
      <c r="AA62" s="461"/>
      <c r="AB62" s="461"/>
      <c r="AC62" s="461"/>
      <c r="AD62" s="449">
        <f t="shared" si="1"/>
        <v>0</v>
      </c>
    </row>
    <row r="63" spans="1:30" ht="18" customHeight="1" thickBot="1">
      <c r="A63" s="464" t="s">
        <v>87</v>
      </c>
      <c r="B63" s="473" t="str">
        <f t="shared" si="0"/>
        <v>Х</v>
      </c>
      <c r="C63" s="444">
        <f>SUM('Приложение 1 (На печать 1)'!C74:E74)</f>
        <v>0</v>
      </c>
      <c r="D63" s="444">
        <f aca="true" t="shared" si="28" ref="D63:D68">SUM(U63:W63)</f>
        <v>0</v>
      </c>
      <c r="E63" s="444">
        <f aca="true" t="shared" si="29" ref="E63:E68">SUM(X63:Z63)</f>
        <v>0</v>
      </c>
      <c r="F63" s="444">
        <f aca="true" t="shared" si="30" ref="F63:F68">SUM(AA63:AC63)</f>
        <v>0</v>
      </c>
      <c r="G63" s="445">
        <f aca="true" t="shared" si="31" ref="G63:G68">SUM(B63:F63)</f>
        <v>0</v>
      </c>
      <c r="H63" s="420"/>
      <c r="I63" s="420"/>
      <c r="J63" s="420"/>
      <c r="K63" s="420"/>
      <c r="L63" s="420"/>
      <c r="M63" s="420"/>
      <c r="N63" s="420"/>
      <c r="O63" s="420"/>
      <c r="P63" s="420"/>
      <c r="Q63" s="446" t="str">
        <f>'Приложение 1 (На печать 1)'!B74</f>
        <v>Х</v>
      </c>
      <c r="R63" s="447">
        <f>'Приложение 1 (На печать 1)'!C74</f>
        <v>0</v>
      </c>
      <c r="S63" s="447">
        <f>'Приложение 1 (На печать 1)'!D74</f>
        <v>0</v>
      </c>
      <c r="T63" s="447">
        <f>'Приложение 1 (На печать 1)'!E74</f>
        <v>0</v>
      </c>
      <c r="U63" s="447">
        <f>'Приложение 1 (На печать 1)'!F74</f>
        <v>0</v>
      </c>
      <c r="V63" s="447">
        <f>'Приложение 1 (На печать 1)'!G74</f>
        <v>0</v>
      </c>
      <c r="W63" s="447">
        <f>'Приложение 1 (На печать 1)'!H74</f>
        <v>0</v>
      </c>
      <c r="X63" s="448">
        <f>'Приложение 1 (На печать 1)'!I74</f>
        <v>0</v>
      </c>
      <c r="Y63" s="448">
        <f>'Приложение 1 (На печать 1)'!J74</f>
        <v>0</v>
      </c>
      <c r="Z63" s="448">
        <f>'Приложение 1 (На печать 1)'!K74</f>
        <v>0</v>
      </c>
      <c r="AA63" s="446">
        <f>'Приложение 1 (На печать 1)'!L74</f>
        <v>0</v>
      </c>
      <c r="AB63" s="446">
        <f>'Приложение 1 (На печать 1)'!M74</f>
        <v>0</v>
      </c>
      <c r="AC63" s="446">
        <f>'Приложение 1 (На печать 1)'!N74</f>
        <v>0</v>
      </c>
      <c r="AD63" s="449">
        <f t="shared" si="1"/>
        <v>0</v>
      </c>
    </row>
    <row r="64" spans="1:30" ht="18" customHeight="1" thickBot="1">
      <c r="A64" s="464" t="s">
        <v>88</v>
      </c>
      <c r="B64" s="473" t="str">
        <f aca="true" t="shared" si="32" ref="B64:B70">Q64</f>
        <v>Х</v>
      </c>
      <c r="C64" s="444">
        <f>SUM('Приложение 1 (На печать 1)'!C75:E75)</f>
        <v>0</v>
      </c>
      <c r="D64" s="444">
        <f t="shared" si="28"/>
        <v>0</v>
      </c>
      <c r="E64" s="444">
        <f t="shared" si="29"/>
        <v>0</v>
      </c>
      <c r="F64" s="444">
        <f t="shared" si="30"/>
        <v>0</v>
      </c>
      <c r="G64" s="445">
        <f t="shared" si="31"/>
        <v>0</v>
      </c>
      <c r="H64" s="420"/>
      <c r="I64" s="420"/>
      <c r="J64" s="420"/>
      <c r="K64" s="420"/>
      <c r="L64" s="420"/>
      <c r="M64" s="420"/>
      <c r="N64" s="420"/>
      <c r="O64" s="420"/>
      <c r="P64" s="420"/>
      <c r="Q64" s="446" t="str">
        <f>'Приложение 1 (На печать 1)'!B75</f>
        <v>Х</v>
      </c>
      <c r="R64" s="447">
        <f>'Приложение 1 (На печать 1)'!C75</f>
        <v>0</v>
      </c>
      <c r="S64" s="447">
        <f>'Приложение 1 (На печать 1)'!D75</f>
        <v>0</v>
      </c>
      <c r="T64" s="447">
        <f>'Приложение 1 (На печать 1)'!E75</f>
        <v>0</v>
      </c>
      <c r="U64" s="447">
        <f>'Приложение 1 (На печать 1)'!F75</f>
        <v>0</v>
      </c>
      <c r="V64" s="447">
        <f>'Приложение 1 (На печать 1)'!G75</f>
        <v>0</v>
      </c>
      <c r="W64" s="447">
        <f>'Приложение 1 (На печать 1)'!H75</f>
        <v>0</v>
      </c>
      <c r="X64" s="448">
        <f>'Приложение 1 (На печать 1)'!I75</f>
        <v>0</v>
      </c>
      <c r="Y64" s="448">
        <f>'Приложение 1 (На печать 1)'!J75</f>
        <v>0</v>
      </c>
      <c r="Z64" s="448">
        <f>'Приложение 1 (На печать 1)'!K75</f>
        <v>0</v>
      </c>
      <c r="AA64" s="446">
        <f>'Приложение 1 (На печать 1)'!L75</f>
        <v>0</v>
      </c>
      <c r="AB64" s="446">
        <f>'Приложение 1 (На печать 1)'!M75</f>
        <v>0</v>
      </c>
      <c r="AC64" s="446">
        <f>'Приложение 1 (На печать 1)'!N75</f>
        <v>0</v>
      </c>
      <c r="AD64" s="449">
        <f aca="true" t="shared" si="33" ref="AD64:AD70">SUM(Q64:AC64)</f>
        <v>0</v>
      </c>
    </row>
    <row r="65" spans="1:30" ht="18" customHeight="1" thickBot="1">
      <c r="A65" s="451" t="s">
        <v>89</v>
      </c>
      <c r="B65" s="473" t="str">
        <f t="shared" si="32"/>
        <v>Х</v>
      </c>
      <c r="C65" s="444">
        <f>SUM('Приложение 1 (На печать 1)'!C76:E76)</f>
        <v>0</v>
      </c>
      <c r="D65" s="444">
        <f t="shared" si="28"/>
        <v>0</v>
      </c>
      <c r="E65" s="444">
        <f t="shared" si="29"/>
        <v>0</v>
      </c>
      <c r="F65" s="444">
        <f t="shared" si="30"/>
        <v>0</v>
      </c>
      <c r="G65" s="445">
        <f t="shared" si="31"/>
        <v>0</v>
      </c>
      <c r="H65" s="420"/>
      <c r="I65" s="420"/>
      <c r="J65" s="420"/>
      <c r="K65" s="420"/>
      <c r="L65" s="420"/>
      <c r="M65" s="420"/>
      <c r="N65" s="420"/>
      <c r="O65" s="420"/>
      <c r="P65" s="420"/>
      <c r="Q65" s="446" t="str">
        <f>'Приложение 1 (На печать 1)'!B76</f>
        <v>Х</v>
      </c>
      <c r="R65" s="447">
        <f>'Приложение 1 (На печать 1)'!C76</f>
        <v>0</v>
      </c>
      <c r="S65" s="447">
        <f>'Приложение 1 (На печать 1)'!D76</f>
        <v>0</v>
      </c>
      <c r="T65" s="447">
        <f>'Приложение 1 (На печать 1)'!E76</f>
        <v>0</v>
      </c>
      <c r="U65" s="447">
        <f>'Приложение 1 (На печать 1)'!F76</f>
        <v>0</v>
      </c>
      <c r="V65" s="447">
        <f>'Приложение 1 (На печать 1)'!G76</f>
        <v>0</v>
      </c>
      <c r="W65" s="447">
        <f>'Приложение 1 (На печать 1)'!H76</f>
        <v>0</v>
      </c>
      <c r="X65" s="448">
        <f>'Приложение 1 (На печать 1)'!I76</f>
        <v>0</v>
      </c>
      <c r="Y65" s="448">
        <f>'Приложение 1 (На печать 1)'!J76</f>
        <v>0</v>
      </c>
      <c r="Z65" s="448">
        <f>'Приложение 1 (На печать 1)'!K76</f>
        <v>0</v>
      </c>
      <c r="AA65" s="446">
        <f>'Приложение 1 (На печать 1)'!L76</f>
        <v>0</v>
      </c>
      <c r="AB65" s="446">
        <f>'Приложение 1 (На печать 1)'!M76</f>
        <v>0</v>
      </c>
      <c r="AC65" s="446">
        <f>'Приложение 1 (На печать 1)'!N76</f>
        <v>0</v>
      </c>
      <c r="AD65" s="449">
        <f t="shared" si="33"/>
        <v>0</v>
      </c>
    </row>
    <row r="66" spans="1:30" ht="18" customHeight="1" thickBot="1">
      <c r="A66" s="450" t="s">
        <v>90</v>
      </c>
      <c r="B66" s="473" t="str">
        <f t="shared" si="32"/>
        <v>Х</v>
      </c>
      <c r="C66" s="444">
        <f>SUM('Приложение 1 (На печать 1)'!C77:E77)</f>
        <v>0</v>
      </c>
      <c r="D66" s="444">
        <f t="shared" si="28"/>
        <v>0</v>
      </c>
      <c r="E66" s="444">
        <f t="shared" si="29"/>
        <v>0</v>
      </c>
      <c r="F66" s="444">
        <f t="shared" si="30"/>
        <v>0</v>
      </c>
      <c r="G66" s="445">
        <f t="shared" si="31"/>
        <v>0</v>
      </c>
      <c r="H66" s="420"/>
      <c r="I66" s="420"/>
      <c r="J66" s="420"/>
      <c r="K66" s="420"/>
      <c r="L66" s="420"/>
      <c r="M66" s="420"/>
      <c r="N66" s="420"/>
      <c r="O66" s="420"/>
      <c r="P66" s="420"/>
      <c r="Q66" s="446" t="str">
        <f>'Приложение 1 (На печать 1)'!B77</f>
        <v>Х</v>
      </c>
      <c r="R66" s="447">
        <f>'Приложение 1 (На печать 1)'!C77</f>
        <v>0</v>
      </c>
      <c r="S66" s="447">
        <f>'Приложение 1 (На печать 1)'!D77</f>
        <v>0</v>
      </c>
      <c r="T66" s="447">
        <f>'Приложение 1 (На печать 1)'!E77</f>
        <v>0</v>
      </c>
      <c r="U66" s="447">
        <f>'Приложение 1 (На печать 1)'!F77</f>
        <v>0</v>
      </c>
      <c r="V66" s="447">
        <f>'Приложение 1 (На печать 1)'!G77</f>
        <v>0</v>
      </c>
      <c r="W66" s="447">
        <f>'Приложение 1 (На печать 1)'!H77</f>
        <v>0</v>
      </c>
      <c r="X66" s="448">
        <f>'Приложение 1 (На печать 1)'!I77</f>
        <v>0</v>
      </c>
      <c r="Y66" s="448">
        <f>'Приложение 1 (На печать 1)'!J77</f>
        <v>0</v>
      </c>
      <c r="Z66" s="448">
        <f>'Приложение 1 (На печать 1)'!K77</f>
        <v>0</v>
      </c>
      <c r="AA66" s="446">
        <f>'Приложение 1 (На печать 1)'!L77</f>
        <v>0</v>
      </c>
      <c r="AB66" s="446">
        <f>'Приложение 1 (На печать 1)'!M77</f>
        <v>0</v>
      </c>
      <c r="AC66" s="446">
        <f>'Приложение 1 (На печать 1)'!N77</f>
        <v>0</v>
      </c>
      <c r="AD66" s="449">
        <f t="shared" si="33"/>
        <v>0</v>
      </c>
    </row>
    <row r="67" spans="1:30" ht="18" customHeight="1" thickBot="1">
      <c r="A67" s="450" t="s">
        <v>238</v>
      </c>
      <c r="B67" s="443">
        <f t="shared" si="32"/>
        <v>0</v>
      </c>
      <c r="C67" s="444">
        <f>SUM('Приложение 1 (На печать 1)'!C78:E78)</f>
        <v>0</v>
      </c>
      <c r="D67" s="444">
        <f t="shared" si="28"/>
        <v>0</v>
      </c>
      <c r="E67" s="444">
        <f t="shared" si="29"/>
        <v>0</v>
      </c>
      <c r="F67" s="444">
        <f t="shared" si="30"/>
        <v>0</v>
      </c>
      <c r="G67" s="445">
        <f t="shared" si="31"/>
        <v>0</v>
      </c>
      <c r="H67" s="420"/>
      <c r="I67" s="420"/>
      <c r="J67" s="420"/>
      <c r="K67" s="420"/>
      <c r="L67" s="420"/>
      <c r="M67" s="420"/>
      <c r="N67" s="420"/>
      <c r="O67" s="420"/>
      <c r="P67" s="420"/>
      <c r="Q67" s="446">
        <f>'Приложение 1 (На печать 1)'!B78</f>
        <v>0</v>
      </c>
      <c r="R67" s="447">
        <f>'Приложение 1 (На печать 1)'!C78</f>
        <v>0</v>
      </c>
      <c r="S67" s="447">
        <f>'Приложение 1 (На печать 1)'!D78</f>
        <v>0</v>
      </c>
      <c r="T67" s="447">
        <f>'Приложение 1 (На печать 1)'!E78</f>
        <v>0</v>
      </c>
      <c r="U67" s="447">
        <f>'Приложение 1 (На печать 1)'!F78</f>
        <v>0</v>
      </c>
      <c r="V67" s="447">
        <f>'Приложение 1 (На печать 1)'!G78</f>
        <v>0</v>
      </c>
      <c r="W67" s="447">
        <f>'Приложение 1 (На печать 1)'!H78</f>
        <v>0</v>
      </c>
      <c r="X67" s="448">
        <f>'Приложение 1 (На печать 1)'!I78</f>
        <v>0</v>
      </c>
      <c r="Y67" s="448">
        <f>'Приложение 1 (На печать 1)'!J78</f>
        <v>0</v>
      </c>
      <c r="Z67" s="448">
        <f>'Приложение 1 (На печать 1)'!K78</f>
        <v>0</v>
      </c>
      <c r="AA67" s="446">
        <f>'Приложение 1 (На печать 1)'!L78</f>
        <v>0</v>
      </c>
      <c r="AB67" s="446">
        <f>'Приложение 1 (На печать 1)'!M78</f>
        <v>0</v>
      </c>
      <c r="AC67" s="446">
        <f>'Приложение 1 (На печать 1)'!N78</f>
        <v>0</v>
      </c>
      <c r="AD67" s="449">
        <f t="shared" si="33"/>
        <v>0</v>
      </c>
    </row>
    <row r="68" spans="1:30" ht="18" customHeight="1" thickBot="1">
      <c r="A68" s="451" t="s">
        <v>91</v>
      </c>
      <c r="B68" s="473" t="str">
        <f t="shared" si="32"/>
        <v>Х</v>
      </c>
      <c r="C68" s="444">
        <f>SUM('Приложение 1 (На печать 1)'!C79:E79)</f>
        <v>0</v>
      </c>
      <c r="D68" s="444">
        <f t="shared" si="28"/>
        <v>0</v>
      </c>
      <c r="E68" s="444">
        <f t="shared" si="29"/>
        <v>0</v>
      </c>
      <c r="F68" s="444">
        <f t="shared" si="30"/>
        <v>0</v>
      </c>
      <c r="G68" s="445">
        <f t="shared" si="31"/>
        <v>0</v>
      </c>
      <c r="H68" s="420"/>
      <c r="I68" s="420"/>
      <c r="J68" s="420"/>
      <c r="K68" s="420"/>
      <c r="L68" s="420"/>
      <c r="M68" s="420"/>
      <c r="N68" s="420"/>
      <c r="O68" s="420"/>
      <c r="P68" s="420"/>
      <c r="Q68" s="446" t="str">
        <f>'Приложение 1 (На печать 1)'!B79</f>
        <v>Х</v>
      </c>
      <c r="R68" s="447">
        <f>'Приложение 1 (На печать 1)'!C79</f>
        <v>0</v>
      </c>
      <c r="S68" s="447">
        <f>'Приложение 1 (На печать 1)'!D79</f>
        <v>0</v>
      </c>
      <c r="T68" s="447">
        <f>'Приложение 1 (На печать 1)'!E79</f>
        <v>0</v>
      </c>
      <c r="U68" s="447">
        <f>'Приложение 1 (На печать 1)'!F79</f>
        <v>0</v>
      </c>
      <c r="V68" s="447">
        <f>'Приложение 1 (На печать 1)'!G79</f>
        <v>0</v>
      </c>
      <c r="W68" s="447">
        <f>'Приложение 1 (На печать 1)'!H79</f>
        <v>0</v>
      </c>
      <c r="X68" s="448">
        <f>'Приложение 1 (На печать 1)'!I79</f>
        <v>0</v>
      </c>
      <c r="Y68" s="448">
        <f>'Приложение 1 (На печать 1)'!J79</f>
        <v>0</v>
      </c>
      <c r="Z68" s="448">
        <f>'Приложение 1 (На печать 1)'!K79</f>
        <v>0</v>
      </c>
      <c r="AA68" s="446">
        <f>'Приложение 1 (На печать 1)'!L79</f>
        <v>0</v>
      </c>
      <c r="AB68" s="446">
        <f>'Приложение 1 (На печать 1)'!M79</f>
        <v>0</v>
      </c>
      <c r="AC68" s="446">
        <f>'Приложение 1 (На печать 1)'!N79</f>
        <v>0</v>
      </c>
      <c r="AD68" s="449">
        <f t="shared" si="33"/>
        <v>0</v>
      </c>
    </row>
    <row r="69" spans="1:30" ht="18" customHeight="1" thickBot="1" thickTop="1">
      <c r="A69" s="474" t="s">
        <v>92</v>
      </c>
      <c r="B69" s="475">
        <f aca="true" t="shared" si="34" ref="B69:G69">SUM(B63:B68)</f>
        <v>0</v>
      </c>
      <c r="C69" s="476">
        <f t="shared" si="34"/>
        <v>0</v>
      </c>
      <c r="D69" s="476">
        <f t="shared" si="34"/>
        <v>0</v>
      </c>
      <c r="E69" s="476">
        <f t="shared" si="34"/>
        <v>0</v>
      </c>
      <c r="F69" s="476">
        <f t="shared" si="34"/>
        <v>0</v>
      </c>
      <c r="G69" s="477">
        <f t="shared" si="34"/>
        <v>0</v>
      </c>
      <c r="H69" s="420"/>
      <c r="I69" s="420"/>
      <c r="J69" s="420"/>
      <c r="K69" s="420"/>
      <c r="L69" s="420"/>
      <c r="M69" s="420"/>
      <c r="N69" s="420"/>
      <c r="O69" s="420"/>
      <c r="P69" s="420"/>
      <c r="Q69" s="495">
        <f>SUM(Q63:Q68)</f>
        <v>0</v>
      </c>
      <c r="R69" s="506">
        <f aca="true" t="shared" si="35" ref="R69:AC69">SUM(R63:R68)</f>
        <v>0</v>
      </c>
      <c r="S69" s="506">
        <f t="shared" si="35"/>
        <v>0</v>
      </c>
      <c r="T69" s="506">
        <f t="shared" si="35"/>
        <v>0</v>
      </c>
      <c r="U69" s="506">
        <f t="shared" si="35"/>
        <v>0</v>
      </c>
      <c r="V69" s="506">
        <f t="shared" si="35"/>
        <v>0</v>
      </c>
      <c r="W69" s="506">
        <f t="shared" si="35"/>
        <v>0</v>
      </c>
      <c r="X69" s="507">
        <f t="shared" si="35"/>
        <v>0</v>
      </c>
      <c r="Y69" s="507">
        <f t="shared" si="35"/>
        <v>0</v>
      </c>
      <c r="Z69" s="507">
        <f t="shared" si="35"/>
        <v>0</v>
      </c>
      <c r="AA69" s="508">
        <f t="shared" si="35"/>
        <v>0</v>
      </c>
      <c r="AB69" s="508">
        <f t="shared" si="35"/>
        <v>0</v>
      </c>
      <c r="AC69" s="508">
        <f t="shared" si="35"/>
        <v>0</v>
      </c>
      <c r="AD69" s="449">
        <f t="shared" si="33"/>
        <v>0</v>
      </c>
    </row>
    <row r="70" spans="1:30" ht="18" customHeight="1" thickBot="1">
      <c r="A70" s="509" t="s">
        <v>93</v>
      </c>
      <c r="B70" s="510">
        <f t="shared" si="32"/>
        <v>0</v>
      </c>
      <c r="C70" s="510">
        <f>SUM('Приложение 1 (На печать 1)'!C81:E81)</f>
        <v>0</v>
      </c>
      <c r="D70" s="510">
        <f>SUM(U70:W70)</f>
        <v>0</v>
      </c>
      <c r="E70" s="510">
        <f>SUM(X70:Z70)</f>
        <v>0</v>
      </c>
      <c r="F70" s="510">
        <f>SUM(AA70:AC70)</f>
        <v>0</v>
      </c>
      <c r="G70" s="511">
        <f>SUM(B70:F70)</f>
        <v>0</v>
      </c>
      <c r="H70" s="420"/>
      <c r="I70" s="420"/>
      <c r="J70" s="420"/>
      <c r="K70" s="420"/>
      <c r="L70" s="420"/>
      <c r="M70" s="420"/>
      <c r="N70" s="420"/>
      <c r="O70" s="420"/>
      <c r="P70" s="420"/>
      <c r="Q70" s="446">
        <f>'Приложение 1 (На печать 1)'!B81</f>
        <v>0</v>
      </c>
      <c r="R70" s="447">
        <f>'Приложение 1 (На печать 1)'!C81</f>
        <v>0</v>
      </c>
      <c r="S70" s="447">
        <f>'Приложение 1 (На печать 1)'!D81</f>
        <v>0</v>
      </c>
      <c r="T70" s="447">
        <f>'Приложение 1 (На печать 1)'!E81</f>
        <v>0</v>
      </c>
      <c r="U70" s="447">
        <f>'Приложение 1 (На печать 1)'!F81</f>
        <v>0</v>
      </c>
      <c r="V70" s="447">
        <f>'Приложение 1 (На печать 1)'!G81</f>
        <v>0</v>
      </c>
      <c r="W70" s="447">
        <f>'Приложение 1 (На печать 1)'!H81</f>
        <v>0</v>
      </c>
      <c r="X70" s="448">
        <f>'Приложение 1 (На печать 1)'!I81</f>
        <v>0</v>
      </c>
      <c r="Y70" s="448">
        <f>'Приложение 1 (На печать 1)'!J81</f>
        <v>0</v>
      </c>
      <c r="Z70" s="448">
        <f>'Приложение 1 (На печать 1)'!K81</f>
        <v>0</v>
      </c>
      <c r="AA70" s="446">
        <f>'Приложение 1 (На печать 1)'!L81</f>
        <v>0</v>
      </c>
      <c r="AB70" s="446">
        <f>'Приложение 1 (На печать 1)'!M81</f>
        <v>0</v>
      </c>
      <c r="AC70" s="446">
        <f>'Приложение 1 (На печать 1)'!N81</f>
        <v>0</v>
      </c>
      <c r="AD70" s="449">
        <f t="shared" si="33"/>
        <v>0</v>
      </c>
    </row>
    <row r="71" spans="1:30" ht="18" customHeight="1" thickBot="1">
      <c r="A71" s="512"/>
      <c r="B71" s="513"/>
      <c r="C71" s="514"/>
      <c r="D71" s="514"/>
      <c r="E71" s="514"/>
      <c r="F71" s="514"/>
      <c r="G71" s="515"/>
      <c r="H71" s="420"/>
      <c r="I71" s="420"/>
      <c r="J71" s="420"/>
      <c r="K71" s="420"/>
      <c r="L71" s="420"/>
      <c r="M71" s="420"/>
      <c r="N71" s="420"/>
      <c r="O71" s="420"/>
      <c r="P71" s="420"/>
      <c r="Q71" s="461"/>
      <c r="R71" s="462"/>
      <c r="S71" s="462"/>
      <c r="T71" s="462"/>
      <c r="U71" s="462"/>
      <c r="V71" s="462"/>
      <c r="W71" s="462"/>
      <c r="X71" s="463"/>
      <c r="Y71" s="463"/>
      <c r="Z71" s="463"/>
      <c r="AA71" s="461"/>
      <c r="AB71" s="461"/>
      <c r="AC71" s="461"/>
      <c r="AD71" s="516"/>
    </row>
    <row r="72" spans="1:30" ht="18" customHeight="1">
      <c r="A72" s="517" t="s">
        <v>275</v>
      </c>
      <c r="B72" s="518">
        <f>B61-B69</f>
        <v>500</v>
      </c>
      <c r="C72" s="519">
        <f>C61-C69</f>
        <v>0</v>
      </c>
      <c r="D72" s="519">
        <f>D61-D69</f>
        <v>0</v>
      </c>
      <c r="E72" s="519">
        <f>E61-E69</f>
        <v>0</v>
      </c>
      <c r="F72" s="519">
        <f>F61-F69</f>
        <v>0</v>
      </c>
      <c r="G72" s="520">
        <f>SUM(B72:F72)</f>
        <v>500</v>
      </c>
      <c r="H72" s="420"/>
      <c r="I72" s="420"/>
      <c r="J72" s="420"/>
      <c r="K72" s="420"/>
      <c r="L72" s="420"/>
      <c r="M72" s="420"/>
      <c r="N72" s="420"/>
      <c r="O72" s="420"/>
      <c r="P72" s="420"/>
      <c r="Q72" s="521">
        <f aca="true" t="shared" si="36" ref="Q72:AC72">Q61-Q69</f>
        <v>0</v>
      </c>
      <c r="R72" s="521">
        <f t="shared" si="36"/>
        <v>0</v>
      </c>
      <c r="S72" s="521">
        <f t="shared" si="36"/>
        <v>0</v>
      </c>
      <c r="T72" s="521">
        <f t="shared" si="36"/>
        <v>0</v>
      </c>
      <c r="U72" s="522">
        <f t="shared" si="36"/>
        <v>0</v>
      </c>
      <c r="V72" s="522">
        <f t="shared" si="36"/>
        <v>0</v>
      </c>
      <c r="W72" s="522">
        <f t="shared" si="36"/>
        <v>0</v>
      </c>
      <c r="X72" s="523">
        <f t="shared" si="36"/>
        <v>0</v>
      </c>
      <c r="Y72" s="523">
        <f t="shared" si="36"/>
        <v>0</v>
      </c>
      <c r="Z72" s="523">
        <f t="shared" si="36"/>
        <v>0</v>
      </c>
      <c r="AA72" s="521">
        <f t="shared" si="36"/>
        <v>0</v>
      </c>
      <c r="AB72" s="521">
        <f t="shared" si="36"/>
        <v>0</v>
      </c>
      <c r="AC72" s="521">
        <f t="shared" si="36"/>
        <v>0</v>
      </c>
      <c r="AD72" s="524">
        <f>SUM(Q72:AC72)</f>
        <v>0</v>
      </c>
    </row>
    <row r="73" spans="1:30" ht="18" customHeight="1">
      <c r="A73" s="525" t="s">
        <v>276</v>
      </c>
      <c r="B73" s="526">
        <f>B72</f>
        <v>500</v>
      </c>
      <c r="C73" s="527">
        <f>C72+B73</f>
        <v>500</v>
      </c>
      <c r="D73" s="527">
        <f>D72+C73</f>
        <v>500</v>
      </c>
      <c r="E73" s="527">
        <f>E72+D73</f>
        <v>500</v>
      </c>
      <c r="F73" s="527">
        <f>F72+E73</f>
        <v>500</v>
      </c>
      <c r="G73" s="528"/>
      <c r="H73" s="420"/>
      <c r="I73" s="420"/>
      <c r="J73" s="420"/>
      <c r="K73" s="420"/>
      <c r="L73" s="420"/>
      <c r="M73" s="420"/>
      <c r="N73" s="420"/>
      <c r="O73" s="420"/>
      <c r="P73" s="420"/>
      <c r="Q73" s="529">
        <f>Q72</f>
        <v>0</v>
      </c>
      <c r="R73" s="529">
        <f aca="true" t="shared" si="37" ref="R73:AC73">R72+Q73</f>
        <v>0</v>
      </c>
      <c r="S73" s="529">
        <f t="shared" si="37"/>
        <v>0</v>
      </c>
      <c r="T73" s="529">
        <f t="shared" si="37"/>
        <v>0</v>
      </c>
      <c r="U73" s="529">
        <f t="shared" si="37"/>
        <v>0</v>
      </c>
      <c r="V73" s="529">
        <f t="shared" si="37"/>
        <v>0</v>
      </c>
      <c r="W73" s="529">
        <f t="shared" si="37"/>
        <v>0</v>
      </c>
      <c r="X73" s="529">
        <f t="shared" si="37"/>
        <v>0</v>
      </c>
      <c r="Y73" s="529">
        <f t="shared" si="37"/>
        <v>0</v>
      </c>
      <c r="Z73" s="529">
        <f t="shared" si="37"/>
        <v>0</v>
      </c>
      <c r="AA73" s="529">
        <f t="shared" si="37"/>
        <v>0</v>
      </c>
      <c r="AB73" s="529">
        <f t="shared" si="37"/>
        <v>0</v>
      </c>
      <c r="AC73" s="529">
        <f t="shared" si="37"/>
        <v>0</v>
      </c>
      <c r="AD73" s="524"/>
    </row>
    <row r="74" spans="1:30" ht="18" customHeight="1">
      <c r="A74" s="525" t="s">
        <v>277</v>
      </c>
      <c r="B74" s="526">
        <f>B8+B13</f>
        <v>500</v>
      </c>
      <c r="C74" s="527">
        <f>C8+C13</f>
        <v>0</v>
      </c>
      <c r="D74" s="527">
        <f>D8+D13</f>
        <v>0</v>
      </c>
      <c r="E74" s="527">
        <f>E8+E13</f>
        <v>0</v>
      </c>
      <c r="F74" s="527">
        <f>F8+F13</f>
        <v>0</v>
      </c>
      <c r="G74" s="528">
        <f>SUM(B74:F74)</f>
        <v>500</v>
      </c>
      <c r="H74" s="420"/>
      <c r="I74" s="420"/>
      <c r="J74" s="420"/>
      <c r="K74" s="420"/>
      <c r="L74" s="420"/>
      <c r="M74" s="420"/>
      <c r="N74" s="420"/>
      <c r="O74" s="420"/>
      <c r="P74" s="420"/>
      <c r="Q74" s="529">
        <f aca="true" t="shared" si="38" ref="Q74:AC74">Q8+Q13</f>
        <v>0</v>
      </c>
      <c r="R74" s="529">
        <f t="shared" si="38"/>
        <v>0</v>
      </c>
      <c r="S74" s="529">
        <f t="shared" si="38"/>
        <v>0</v>
      </c>
      <c r="T74" s="529">
        <f t="shared" si="38"/>
        <v>0</v>
      </c>
      <c r="U74" s="530">
        <f t="shared" si="38"/>
        <v>0</v>
      </c>
      <c r="V74" s="530">
        <f t="shared" si="38"/>
        <v>0</v>
      </c>
      <c r="W74" s="530">
        <f t="shared" si="38"/>
        <v>0</v>
      </c>
      <c r="X74" s="531">
        <f t="shared" si="38"/>
        <v>0</v>
      </c>
      <c r="Y74" s="531">
        <f t="shared" si="38"/>
        <v>0</v>
      </c>
      <c r="Z74" s="531">
        <f t="shared" si="38"/>
        <v>0</v>
      </c>
      <c r="AA74" s="529">
        <f t="shared" si="38"/>
        <v>0</v>
      </c>
      <c r="AB74" s="529">
        <f t="shared" si="38"/>
        <v>0</v>
      </c>
      <c r="AC74" s="529">
        <f t="shared" si="38"/>
        <v>0</v>
      </c>
      <c r="AD74" s="524">
        <f>SUM(Q74:AC74)</f>
        <v>0</v>
      </c>
    </row>
    <row r="75" spans="1:30" ht="18" customHeight="1">
      <c r="A75" s="525" t="s">
        <v>278</v>
      </c>
      <c r="B75" s="526">
        <f>B60+B69+B70</f>
        <v>0</v>
      </c>
      <c r="C75" s="527">
        <f>C60+C69+C70</f>
        <v>0</v>
      </c>
      <c r="D75" s="527">
        <f>D60+D69+D70</f>
        <v>0</v>
      </c>
      <c r="E75" s="527">
        <f>E60+E69+E70</f>
        <v>0</v>
      </c>
      <c r="F75" s="527">
        <f>F60+F69+F70</f>
        <v>0</v>
      </c>
      <c r="G75" s="528">
        <f>SUM(B75:F75)</f>
        <v>0</v>
      </c>
      <c r="H75" s="420"/>
      <c r="I75" s="420"/>
      <c r="J75" s="420"/>
      <c r="K75" s="420"/>
      <c r="L75" s="420"/>
      <c r="M75" s="420"/>
      <c r="N75" s="420"/>
      <c r="O75" s="420"/>
      <c r="P75" s="420"/>
      <c r="Q75" s="529">
        <f aca="true" t="shared" si="39" ref="Q75:AC75">Q60+Q69+Q70</f>
        <v>0</v>
      </c>
      <c r="R75" s="529">
        <f t="shared" si="39"/>
        <v>0</v>
      </c>
      <c r="S75" s="529">
        <f t="shared" si="39"/>
        <v>0</v>
      </c>
      <c r="T75" s="529">
        <f t="shared" si="39"/>
        <v>0</v>
      </c>
      <c r="U75" s="530">
        <f t="shared" si="39"/>
        <v>0</v>
      </c>
      <c r="V75" s="530">
        <f t="shared" si="39"/>
        <v>0</v>
      </c>
      <c r="W75" s="530">
        <f t="shared" si="39"/>
        <v>0</v>
      </c>
      <c r="X75" s="531">
        <f t="shared" si="39"/>
        <v>0</v>
      </c>
      <c r="Y75" s="531">
        <f t="shared" si="39"/>
        <v>0</v>
      </c>
      <c r="Z75" s="531">
        <f t="shared" si="39"/>
        <v>0</v>
      </c>
      <c r="AA75" s="529">
        <f t="shared" si="39"/>
        <v>0</v>
      </c>
      <c r="AB75" s="529">
        <f t="shared" si="39"/>
        <v>0</v>
      </c>
      <c r="AC75" s="529">
        <f t="shared" si="39"/>
        <v>0</v>
      </c>
      <c r="AD75" s="524">
        <f>SUM(Q75:AC75)</f>
        <v>0</v>
      </c>
    </row>
    <row r="76" spans="1:30" ht="18" customHeight="1">
      <c r="A76" s="525" t="s">
        <v>279</v>
      </c>
      <c r="B76" s="532">
        <f>B74-B75</f>
        <v>500</v>
      </c>
      <c r="C76" s="527">
        <f>C74-C75</f>
        <v>0</v>
      </c>
      <c r="D76" s="527">
        <f>D74-D75</f>
        <v>0</v>
      </c>
      <c r="E76" s="527">
        <f>E74-E75</f>
        <v>0</v>
      </c>
      <c r="F76" s="527">
        <f>F74-F75</f>
        <v>0</v>
      </c>
      <c r="G76" s="528">
        <f>SUM(B76:F76)</f>
        <v>500</v>
      </c>
      <c r="H76" s="420"/>
      <c r="I76" s="420"/>
      <c r="J76" s="420"/>
      <c r="K76" s="420"/>
      <c r="L76" s="420"/>
      <c r="M76" s="420"/>
      <c r="N76" s="420"/>
      <c r="O76" s="420"/>
      <c r="P76" s="420"/>
      <c r="Q76" s="533">
        <f>Q74-Q75</f>
        <v>0</v>
      </c>
      <c r="R76" s="533">
        <f aca="true" t="shared" si="40" ref="R76:AC76">R74-R75</f>
        <v>0</v>
      </c>
      <c r="S76" s="533">
        <f t="shared" si="40"/>
        <v>0</v>
      </c>
      <c r="T76" s="533">
        <f t="shared" si="40"/>
        <v>0</v>
      </c>
      <c r="U76" s="533">
        <f t="shared" si="40"/>
        <v>0</v>
      </c>
      <c r="V76" s="533">
        <f t="shared" si="40"/>
        <v>0</v>
      </c>
      <c r="W76" s="533">
        <f t="shared" si="40"/>
        <v>0</v>
      </c>
      <c r="X76" s="533">
        <f t="shared" si="40"/>
        <v>0</v>
      </c>
      <c r="Y76" s="533">
        <f t="shared" si="40"/>
        <v>0</v>
      </c>
      <c r="Z76" s="533">
        <f t="shared" si="40"/>
        <v>0</v>
      </c>
      <c r="AA76" s="533">
        <f t="shared" si="40"/>
        <v>0</v>
      </c>
      <c r="AB76" s="533">
        <f t="shared" si="40"/>
        <v>0</v>
      </c>
      <c r="AC76" s="533">
        <f t="shared" si="40"/>
        <v>0</v>
      </c>
      <c r="AD76" s="524">
        <f>SUM(Q76:AC76)</f>
        <v>0</v>
      </c>
    </row>
    <row r="77" spans="1:30" ht="18" customHeight="1" thickBot="1">
      <c r="A77" s="534" t="s">
        <v>280</v>
      </c>
      <c r="B77" s="535">
        <f>B76</f>
        <v>500</v>
      </c>
      <c r="C77" s="536">
        <f>B77+C76</f>
        <v>500</v>
      </c>
      <c r="D77" s="536">
        <f>C77+D76</f>
        <v>500</v>
      </c>
      <c r="E77" s="536">
        <f>D77+E76</f>
        <v>500</v>
      </c>
      <c r="F77" s="536">
        <f>E77+F76</f>
        <v>500</v>
      </c>
      <c r="G77" s="537"/>
      <c r="H77" s="420"/>
      <c r="I77" s="420"/>
      <c r="J77" s="420"/>
      <c r="K77" s="420"/>
      <c r="L77" s="420"/>
      <c r="M77" s="420"/>
      <c r="N77" s="420"/>
      <c r="O77" s="420"/>
      <c r="P77" s="420"/>
      <c r="Q77" s="538">
        <f>Q76</f>
        <v>0</v>
      </c>
      <c r="R77" s="538">
        <f aca="true" t="shared" si="41" ref="R77:W77">Q77+R76</f>
        <v>0</v>
      </c>
      <c r="S77" s="538">
        <f t="shared" si="41"/>
        <v>0</v>
      </c>
      <c r="T77" s="538">
        <f t="shared" si="41"/>
        <v>0</v>
      </c>
      <c r="U77" s="538">
        <f t="shared" si="41"/>
        <v>0</v>
      </c>
      <c r="V77" s="538">
        <f t="shared" si="41"/>
        <v>0</v>
      </c>
      <c r="W77" s="538">
        <f t="shared" si="41"/>
        <v>0</v>
      </c>
      <c r="X77" s="539">
        <f aca="true" t="shared" si="42" ref="X77:AC77">X76</f>
        <v>0</v>
      </c>
      <c r="Y77" s="539">
        <f t="shared" si="42"/>
        <v>0</v>
      </c>
      <c r="Z77" s="539">
        <f t="shared" si="42"/>
        <v>0</v>
      </c>
      <c r="AA77" s="538">
        <f t="shared" si="42"/>
        <v>0</v>
      </c>
      <c r="AB77" s="538">
        <f t="shared" si="42"/>
        <v>0</v>
      </c>
      <c r="AC77" s="538">
        <f t="shared" si="42"/>
        <v>0</v>
      </c>
      <c r="AD77" s="540"/>
    </row>
    <row r="78" spans="1:30" ht="18" customHeight="1">
      <c r="A78" s="541" t="s">
        <v>100</v>
      </c>
      <c r="B78" s="542">
        <f>IF(B77&gt;'Приложение 2 (На печать 2)'!B6,B2,0)</f>
        <v>0</v>
      </c>
      <c r="C78" s="543">
        <f>IF(B78&gt;0,B78,IF(C77&gt;'Приложение 2 (На печать 2)'!$C$6,C2,0))</f>
        <v>1</v>
      </c>
      <c r="D78" s="543">
        <f>IF(C78&gt;0,C78,IF(D77&gt;'Приложение 2 (На печать 2)'!$C$6,D2,0))</f>
        <v>1</v>
      </c>
      <c r="E78" s="543">
        <f>IF(D78&gt;0,D78,IF(E77&gt;'Приложение 2 (На печать 2)'!$C$6,E2,0))</f>
        <v>1</v>
      </c>
      <c r="F78" s="543">
        <f>IF(E78&gt;0,E78,IF(F77&gt;'Приложение 2 (На печать 2)'!$C$6,F2,0))</f>
        <v>1</v>
      </c>
      <c r="G78" s="542">
        <f>IF(F78&gt;0,F78,IF(G77&gt;'Приложение 2 (На печать 2)'!$C$6,G2,0))</f>
        <v>1</v>
      </c>
      <c r="H78" s="420"/>
      <c r="I78" s="420"/>
      <c r="J78" s="420"/>
      <c r="K78" s="420"/>
      <c r="L78" s="420"/>
      <c r="M78" s="420"/>
      <c r="N78" s="420"/>
      <c r="O78" s="420"/>
      <c r="P78" s="420"/>
      <c r="Q78" s="544">
        <v>0</v>
      </c>
      <c r="R78" s="545">
        <f>IF(Q78&gt;0,Q78,IF(R77&gt;'Приложение 2 (На печать 2)'!$C$6,R2,0))</f>
        <v>0</v>
      </c>
      <c r="S78" s="544">
        <v>0</v>
      </c>
      <c r="T78" s="544">
        <v>0</v>
      </c>
      <c r="U78" s="544">
        <v>0</v>
      </c>
      <c r="V78" s="544">
        <v>0</v>
      </c>
      <c r="W78" s="544">
        <v>0</v>
      </c>
      <c r="X78" s="544">
        <v>0</v>
      </c>
      <c r="Y78" s="544">
        <v>0</v>
      </c>
      <c r="Z78" s="544">
        <v>0</v>
      </c>
      <c r="AA78" s="544">
        <v>0</v>
      </c>
      <c r="AB78" s="544">
        <v>0</v>
      </c>
      <c r="AC78" s="544">
        <v>0</v>
      </c>
      <c r="AD78" s="541"/>
    </row>
    <row r="79" spans="1:30" ht="18" customHeight="1">
      <c r="A79" s="420"/>
      <c r="B79" s="546"/>
      <c r="C79" s="547"/>
      <c r="D79" s="547"/>
      <c r="E79" s="547"/>
      <c r="F79" s="547"/>
      <c r="G79" s="546"/>
      <c r="H79" s="420"/>
      <c r="I79" s="420"/>
      <c r="J79" s="420"/>
      <c r="K79" s="420"/>
      <c r="L79" s="420"/>
      <c r="M79" s="420"/>
      <c r="N79" s="420"/>
      <c r="O79" s="420"/>
      <c r="P79" s="420"/>
      <c r="Q79" s="420"/>
      <c r="R79" s="420"/>
      <c r="S79" s="420"/>
      <c r="T79" s="420"/>
      <c r="U79" s="420"/>
      <c r="V79" s="420"/>
      <c r="W79" s="420"/>
      <c r="X79" s="420"/>
      <c r="Y79" s="420"/>
      <c r="Z79" s="420"/>
      <c r="AA79" s="420"/>
      <c r="AB79" s="420"/>
      <c r="AC79" s="420"/>
      <c r="AD79" s="420"/>
    </row>
    <row r="80" spans="1:30" ht="18" customHeight="1">
      <c r="A80" s="420"/>
      <c r="B80" s="546"/>
      <c r="C80" s="547"/>
      <c r="D80" s="547"/>
      <c r="E80" s="547"/>
      <c r="F80" s="547"/>
      <c r="G80" s="546"/>
      <c r="H80" s="420"/>
      <c r="I80" s="420"/>
      <c r="J80" s="420"/>
      <c r="K80" s="420"/>
      <c r="L80" s="420"/>
      <c r="M80" s="420"/>
      <c r="N80" s="420"/>
      <c r="O80" s="420"/>
      <c r="P80" s="420"/>
      <c r="Q80" s="420"/>
      <c r="R80" s="420"/>
      <c r="S80" s="420"/>
      <c r="T80" s="420"/>
      <c r="U80" s="420"/>
      <c r="V80" s="420"/>
      <c r="W80" s="420"/>
      <c r="X80" s="420"/>
      <c r="Y80" s="420"/>
      <c r="Z80" s="420"/>
      <c r="AA80" s="420"/>
      <c r="AB80" s="420"/>
      <c r="AC80" s="420"/>
      <c r="AD80" s="420"/>
    </row>
    <row r="81" spans="8:9" ht="18" customHeight="1">
      <c r="H81" s="420"/>
      <c r="I81" s="420"/>
    </row>
    <row r="82" spans="8:9" ht="18" customHeight="1">
      <c r="H82" s="420"/>
      <c r="I82" s="420"/>
    </row>
    <row r="83" spans="8:9" ht="18" customHeight="1">
      <c r="H83" s="420"/>
      <c r="I83" s="420"/>
    </row>
    <row r="84" spans="8:9" ht="18" customHeight="1">
      <c r="H84" s="420"/>
      <c r="I84" s="420"/>
    </row>
    <row r="85" spans="8:9" ht="18" customHeight="1">
      <c r="H85" s="420"/>
      <c r="I85" s="420"/>
    </row>
    <row r="86" spans="8:9" ht="18" customHeight="1">
      <c r="H86" s="420"/>
      <c r="I86" s="420"/>
    </row>
    <row r="87" spans="8:9" ht="18" customHeight="1">
      <c r="H87" s="420"/>
      <c r="I87" s="420"/>
    </row>
  </sheetData>
  <sheetProtection/>
  <printOptions/>
  <pageMargins left="0.7" right="0.7" top="0.75" bottom="0.75" header="0.3" footer="0.3"/>
  <pageSetup horizontalDpi="300" verticalDpi="300" orientation="portrait" paperSize="9" scale="4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9">
    <tabColor rgb="FFFFFF00"/>
  </sheetPr>
  <dimension ref="A2:P300"/>
  <sheetViews>
    <sheetView zoomScale="75" zoomScaleNormal="75" zoomScalePageLayoutView="0" workbookViewId="0" topLeftCell="A245">
      <selection activeCell="J282" sqref="J282"/>
    </sheetView>
  </sheetViews>
  <sheetFormatPr defaultColWidth="9.140625" defaultRowHeight="12.75"/>
  <cols>
    <col min="1" max="1" width="4.8515625" style="555" customWidth="1"/>
    <col min="2" max="2" width="38.57421875" style="555" customWidth="1"/>
    <col min="3" max="3" width="10.8515625" style="555" customWidth="1"/>
    <col min="4" max="6" width="9.28125" style="555" customWidth="1"/>
    <col min="7" max="7" width="9.57421875" style="555" customWidth="1"/>
    <col min="8" max="8" width="9.28125" style="555" customWidth="1"/>
    <col min="9" max="9" width="9.00390625" style="555" customWidth="1"/>
    <col min="10" max="10" width="51.7109375" style="555" customWidth="1"/>
    <col min="11" max="16384" width="9.140625" style="557" customWidth="1"/>
  </cols>
  <sheetData>
    <row r="1" ht="12.75"/>
    <row r="2" spans="2:4" ht="12.75">
      <c r="B2" s="808" t="s">
        <v>256</v>
      </c>
      <c r="C2" s="808"/>
      <c r="D2" s="808"/>
    </row>
    <row r="3" spans="1:8" ht="13.5" thickBot="1">
      <c r="A3" s="809" t="s">
        <v>255</v>
      </c>
      <c r="B3" s="810"/>
      <c r="C3" s="810"/>
      <c r="D3" s="810"/>
      <c r="E3" s="810"/>
      <c r="F3" s="810"/>
      <c r="G3" s="559" t="str">
        <f>'Приложение 2 (На печать 2)'!B5</f>
        <v>Ед.изм.</v>
      </c>
      <c r="H3" s="560">
        <f>'Приложение 2 (На печать 2)'!C6</f>
        <v>0</v>
      </c>
    </row>
    <row r="4" spans="1:8" ht="13.5" thickTop="1">
      <c r="A4" s="561">
        <v>1</v>
      </c>
      <c r="B4" s="813" t="str">
        <f>'Приложение 2 (На печать 2)'!A7</f>
        <v>  Собственные средства</v>
      </c>
      <c r="C4" s="814"/>
      <c r="D4" s="814"/>
      <c r="E4" s="814"/>
      <c r="F4" s="814"/>
      <c r="G4" s="562" t="str">
        <f>'Приложение 2 (На печать 2)'!B7</f>
        <v>руб.</v>
      </c>
      <c r="H4" s="563">
        <f>'Приложение 2 (На печать 2)'!C7</f>
        <v>0</v>
      </c>
    </row>
    <row r="5" spans="1:8" ht="12.75">
      <c r="A5" s="564">
        <v>2</v>
      </c>
      <c r="B5" s="811" t="str">
        <f>'Приложение 2 (На печать 2)'!A8</f>
        <v>  Заемные средства (кредиты)</v>
      </c>
      <c r="C5" s="812"/>
      <c r="D5" s="812"/>
      <c r="E5" s="812"/>
      <c r="F5" s="812"/>
      <c r="G5" s="565" t="str">
        <f>'Приложение 2 (На печать 2)'!B8</f>
        <v>руб.</v>
      </c>
      <c r="H5" s="566">
        <f>'Приложение 2 (На печать 2)'!C8</f>
        <v>0</v>
      </c>
    </row>
    <row r="6" spans="1:8" ht="12.75">
      <c r="A6" s="564">
        <v>3</v>
      </c>
      <c r="B6" s="811" t="str">
        <f>'Приложение 2 (На печать 2)'!A9</f>
        <v>  Государственные субсидии (МЭР)</v>
      </c>
      <c r="C6" s="812"/>
      <c r="D6" s="812"/>
      <c r="E6" s="812"/>
      <c r="F6" s="812"/>
      <c r="G6" s="565" t="str">
        <f>'Приложение 2 (На печать 2)'!B9</f>
        <v>руб.</v>
      </c>
      <c r="H6" s="566">
        <f>'Приложение 2 (На печать 2)'!C9</f>
        <v>0</v>
      </c>
    </row>
    <row r="7" spans="1:8" ht="12.75">
      <c r="A7" s="564">
        <v>4</v>
      </c>
      <c r="B7" s="811" t="str">
        <f>'Приложение 2 (На печать 2)'!A10</f>
        <v>  Государственные субсидии (ГСЗН)</v>
      </c>
      <c r="C7" s="812"/>
      <c r="D7" s="812"/>
      <c r="E7" s="812"/>
      <c r="F7" s="812"/>
      <c r="G7" s="565" t="str">
        <f>'Приложение 2 (На печать 2)'!B10</f>
        <v>руб.</v>
      </c>
      <c r="H7" s="566">
        <f>'Приложение 2 (На печать 2)'!C10</f>
        <v>0</v>
      </c>
    </row>
    <row r="8" spans="1:8" ht="12.75">
      <c r="A8" s="564">
        <v>5</v>
      </c>
      <c r="B8" s="811" t="str">
        <f>'Приложение 2 (На печать 2)'!A11</f>
        <v>  Субвенция (ГСЗН)</v>
      </c>
      <c r="C8" s="812"/>
      <c r="D8" s="812"/>
      <c r="E8" s="812"/>
      <c r="F8" s="812"/>
      <c r="G8" s="565" t="str">
        <f>'Приложение 2 (На печать 2)'!B11</f>
        <v>руб.</v>
      </c>
      <c r="H8" s="566">
        <f>'Приложение 2 (На печать 2)'!C11</f>
        <v>0</v>
      </c>
    </row>
    <row r="9" spans="1:8" ht="12.75">
      <c r="A9" s="564">
        <v>6</v>
      </c>
      <c r="B9" s="811" t="str">
        <f>'Приложение 2 (На печать 2)'!A12</f>
        <v>  Прочие источники финансирования</v>
      </c>
      <c r="C9" s="812"/>
      <c r="D9" s="812"/>
      <c r="E9" s="812"/>
      <c r="F9" s="812"/>
      <c r="G9" s="565" t="str">
        <f>'Приложение 2 (На печать 2)'!B12</f>
        <v>руб.</v>
      </c>
      <c r="H9" s="566">
        <f>'Приложение 2 (На печать 2)'!C12</f>
        <v>0</v>
      </c>
    </row>
    <row r="10" spans="1:8" ht="12.75">
      <c r="A10" s="564">
        <v>7</v>
      </c>
      <c r="B10" s="811" t="str">
        <f>'Приложение 2 (На печать 2)'!A14</f>
        <v>Чистая прибыль (за первый год проекта)</v>
      </c>
      <c r="C10" s="812"/>
      <c r="D10" s="812"/>
      <c r="E10" s="812"/>
      <c r="F10" s="812"/>
      <c r="G10" s="565" t="str">
        <f>'Приложение 2 (На печать 2)'!B14</f>
        <v>руб.</v>
      </c>
      <c r="H10" s="566">
        <f>'Приложение 2 (На печать 2)'!C14</f>
        <v>0</v>
      </c>
    </row>
    <row r="11" spans="1:8" ht="12.75">
      <c r="A11" s="564">
        <v>8</v>
      </c>
      <c r="B11" s="811" t="str">
        <f>'Приложение 2 (На печать 2)'!A15</f>
        <v>Суммарный денежный поток (за первый год проекта)</v>
      </c>
      <c r="C11" s="812"/>
      <c r="D11" s="812"/>
      <c r="E11" s="812"/>
      <c r="F11" s="812"/>
      <c r="G11" s="565" t="str">
        <f>'Приложение 2 (На печать 2)'!B15</f>
        <v>руб.</v>
      </c>
      <c r="H11" s="566">
        <f>'Приложение 2 (На печать 2)'!C15</f>
        <v>0</v>
      </c>
    </row>
    <row r="12" spans="1:8" ht="12.75">
      <c r="A12" s="564">
        <v>9</v>
      </c>
      <c r="B12" s="811" t="str">
        <f>'Приложение 2 (На печать 2)'!A17</f>
        <v>Рентабельность продаж</v>
      </c>
      <c r="C12" s="812"/>
      <c r="D12" s="812"/>
      <c r="E12" s="812"/>
      <c r="F12" s="812"/>
      <c r="G12" s="565" t="str">
        <f>'Приложение 2 (На печать 2)'!B17</f>
        <v>%</v>
      </c>
      <c r="H12" s="567" t="str">
        <f>'Приложение 2 (На печать 2)'!C17</f>
        <v>-</v>
      </c>
    </row>
    <row r="13" spans="1:8" ht="12.75">
      <c r="A13" s="564">
        <v>10</v>
      </c>
      <c r="B13" s="811" t="str">
        <f>'Приложение 2 (На печать 2)'!A19</f>
        <v>Рентабельность инвестиций (ROI)</v>
      </c>
      <c r="C13" s="812"/>
      <c r="D13" s="812"/>
      <c r="E13" s="812"/>
      <c r="F13" s="812"/>
      <c r="G13" s="565" t="str">
        <f>'Приложение 2 (На печать 2)'!B19</f>
        <v>%</v>
      </c>
      <c r="H13" s="567" t="str">
        <f>'Приложение 2 (На печать 2)'!C19</f>
        <v>-</v>
      </c>
    </row>
    <row r="14" spans="1:8" ht="12.75">
      <c r="A14" s="564">
        <v>11</v>
      </c>
      <c r="B14" s="811" t="str">
        <f>'Приложение 2 (На печать 2)'!A21</f>
        <v>Период окупаемости общих вложений</v>
      </c>
      <c r="C14" s="812"/>
      <c r="D14" s="812"/>
      <c r="E14" s="812"/>
      <c r="F14" s="812"/>
      <c r="G14" s="565" t="str">
        <f>'Приложение 2 (На печать 2)'!B21</f>
        <v>мес.</v>
      </c>
      <c r="H14" s="566">
        <f>'Приложение 2 (На печать 2)'!C21</f>
        <v>0</v>
      </c>
    </row>
    <row r="15" ht="12.75"/>
    <row r="16" ht="12.75">
      <c r="B16" s="568" t="s">
        <v>262</v>
      </c>
    </row>
    <row r="17" spans="1:8" ht="11.25" customHeight="1">
      <c r="A17" s="823" t="s">
        <v>125</v>
      </c>
      <c r="B17" s="815" t="s">
        <v>105</v>
      </c>
      <c r="C17" s="786" t="s">
        <v>292</v>
      </c>
      <c r="D17" s="818" t="s">
        <v>239</v>
      </c>
      <c r="E17" s="819"/>
      <c r="F17" s="819"/>
      <c r="G17" s="820"/>
      <c r="H17" s="786" t="s">
        <v>293</v>
      </c>
    </row>
    <row r="18" spans="1:8" ht="26.25" thickBot="1">
      <c r="A18" s="824"/>
      <c r="B18" s="816"/>
      <c r="C18" s="858"/>
      <c r="D18" s="558" t="s">
        <v>258</v>
      </c>
      <c r="E18" s="558" t="s">
        <v>259</v>
      </c>
      <c r="F18" s="558" t="s">
        <v>260</v>
      </c>
      <c r="G18" s="558" t="s">
        <v>261</v>
      </c>
      <c r="H18" s="787"/>
    </row>
    <row r="19" spans="1:8" ht="13.5" thickTop="1">
      <c r="A19" s="821" t="s">
        <v>132</v>
      </c>
      <c r="B19" s="822"/>
      <c r="C19" s="570">
        <f>SUM(C20:C24)</f>
        <v>0</v>
      </c>
      <c r="D19" s="570">
        <f>SUM(D20:D24)</f>
        <v>0</v>
      </c>
      <c r="E19" s="570">
        <f>SUM(E20:E24)</f>
        <v>0</v>
      </c>
      <c r="F19" s="570">
        <f>SUM(F20:F24)</f>
        <v>0</v>
      </c>
      <c r="G19" s="570">
        <f>SUM(G20:G24)</f>
        <v>0</v>
      </c>
      <c r="H19" s="571">
        <f>SUM(H20:H25)</f>
        <v>0</v>
      </c>
    </row>
    <row r="20" spans="1:8" ht="12.75">
      <c r="A20" s="572">
        <v>1</v>
      </c>
      <c r="B20" s="573" t="str">
        <f>'4.4. Реклама'!B6</f>
        <v>Пресса</v>
      </c>
      <c r="C20" s="574">
        <f>'4.4. Реклама'!C6</f>
        <v>0</v>
      </c>
      <c r="D20" s="575">
        <f>SUM('4.4. Реклама'!D6:F6)</f>
        <v>0</v>
      </c>
      <c r="E20" s="575">
        <f>SUM('4.4. Реклама'!G6:I6)</f>
        <v>0</v>
      </c>
      <c r="F20" s="575">
        <f>SUM('4.4. Реклама'!J6:L6)</f>
        <v>0</v>
      </c>
      <c r="G20" s="575">
        <f>SUM('4.4. Реклама'!M6:O6)</f>
        <v>0</v>
      </c>
      <c r="H20" s="576">
        <f aca="true" t="shared" si="0" ref="H20:H25">SUM(D20:G20)</f>
        <v>0</v>
      </c>
    </row>
    <row r="21" spans="1:8" ht="12.75">
      <c r="A21" s="572">
        <v>2</v>
      </c>
      <c r="B21" s="573" t="str">
        <f>'4.4. Реклама'!B7</f>
        <v>Печатная продукция</v>
      </c>
      <c r="C21" s="574">
        <f>'4.4. Реклама'!C7</f>
        <v>0</v>
      </c>
      <c r="D21" s="575">
        <f>SUM('4.4. Реклама'!D7:F7)</f>
        <v>0</v>
      </c>
      <c r="E21" s="575">
        <f>SUM('4.4. Реклама'!G7:I7)</f>
        <v>0</v>
      </c>
      <c r="F21" s="575">
        <f>SUM('4.4. Реклама'!J7:L7)</f>
        <v>0</v>
      </c>
      <c r="G21" s="575">
        <f>SUM('4.4. Реклама'!M7:O7)</f>
        <v>0</v>
      </c>
      <c r="H21" s="576">
        <f t="shared" si="0"/>
        <v>0</v>
      </c>
    </row>
    <row r="22" spans="1:8" ht="12.75">
      <c r="A22" s="572">
        <v>3</v>
      </c>
      <c r="B22" s="573" t="str">
        <f>'4.4. Реклама'!B8</f>
        <v>ТВ</v>
      </c>
      <c r="C22" s="574">
        <f>'4.4. Реклама'!C8</f>
        <v>0</v>
      </c>
      <c r="D22" s="575">
        <f>SUM('4.4. Реклама'!D8:F8)</f>
        <v>0</v>
      </c>
      <c r="E22" s="575">
        <f>SUM('4.4. Реклама'!G8:I8)</f>
        <v>0</v>
      </c>
      <c r="F22" s="575">
        <f>SUM('4.4. Реклама'!J8:L8)</f>
        <v>0</v>
      </c>
      <c r="G22" s="575">
        <f>SUM('4.4. Реклама'!M8:O8)</f>
        <v>0</v>
      </c>
      <c r="H22" s="576">
        <f t="shared" si="0"/>
        <v>0</v>
      </c>
    </row>
    <row r="23" spans="1:8" ht="12.75">
      <c r="A23" s="572">
        <v>4</v>
      </c>
      <c r="B23" s="573" t="str">
        <f>'4.4. Реклама'!B9</f>
        <v>Радио</v>
      </c>
      <c r="C23" s="574">
        <f>'4.4. Реклама'!C9</f>
        <v>0</v>
      </c>
      <c r="D23" s="575">
        <f>SUM('4.4. Реклама'!D9:F9)</f>
        <v>0</v>
      </c>
      <c r="E23" s="575">
        <f>SUM('4.4. Реклама'!G9:I9)</f>
        <v>0</v>
      </c>
      <c r="F23" s="575">
        <f>SUM('4.4. Реклама'!J9:L9)</f>
        <v>0</v>
      </c>
      <c r="G23" s="575">
        <f>SUM('4.4. Реклама'!M9:O9)</f>
        <v>0</v>
      </c>
      <c r="H23" s="576">
        <f t="shared" si="0"/>
        <v>0</v>
      </c>
    </row>
    <row r="24" spans="1:8" ht="12.75">
      <c r="A24" s="572">
        <v>5</v>
      </c>
      <c r="B24" s="573" t="str">
        <f>'4.4. Реклама'!B10</f>
        <v>Создание интернет-сайта</v>
      </c>
      <c r="C24" s="574">
        <f>'4.4. Реклама'!C10</f>
        <v>0</v>
      </c>
      <c r="D24" s="575">
        <f>SUM('4.4. Реклама'!D10:F10)</f>
        <v>0</v>
      </c>
      <c r="E24" s="575">
        <f>SUM('4.4. Реклама'!G10:I10)</f>
        <v>0</v>
      </c>
      <c r="F24" s="575">
        <f>SUM('4.4. Реклама'!J10:L10)</f>
        <v>0</v>
      </c>
      <c r="G24" s="575">
        <f>SUM('4.4. Реклама'!M10:O10)</f>
        <v>0</v>
      </c>
      <c r="H24" s="576">
        <f t="shared" si="0"/>
        <v>0</v>
      </c>
    </row>
    <row r="25" spans="1:8" ht="12.75">
      <c r="A25" s="572">
        <v>6</v>
      </c>
      <c r="B25" s="573">
        <f>'4.4. Реклама'!B11</f>
        <v>0</v>
      </c>
      <c r="C25" s="574">
        <f>'4.4. Реклама'!C11</f>
        <v>0</v>
      </c>
      <c r="D25" s="575">
        <f>SUM('4.4. Реклама'!D11:F11)</f>
        <v>0</v>
      </c>
      <c r="E25" s="575">
        <f>SUM('4.4. Реклама'!G11:I11)</f>
        <v>0</v>
      </c>
      <c r="F25" s="575">
        <f>SUM('4.4. Реклама'!J11:L11)</f>
        <v>0</v>
      </c>
      <c r="G25" s="575">
        <f>SUM('4.4. Реклама'!M11:O11)</f>
        <v>0</v>
      </c>
      <c r="H25" s="576">
        <f t="shared" si="0"/>
        <v>0</v>
      </c>
    </row>
    <row r="26" spans="1:9" ht="12.75">
      <c r="A26" s="577"/>
      <c r="B26" s="578"/>
      <c r="C26" s="578"/>
      <c r="D26" s="578"/>
      <c r="E26" s="578"/>
      <c r="F26" s="578"/>
      <c r="G26" s="578"/>
      <c r="H26" s="578"/>
      <c r="I26" s="578"/>
    </row>
    <row r="27" ht="12.75">
      <c r="B27" s="568" t="s">
        <v>300</v>
      </c>
    </row>
    <row r="28" spans="1:8" ht="12.75">
      <c r="A28" s="781" t="s">
        <v>125</v>
      </c>
      <c r="B28" s="849" t="s">
        <v>138</v>
      </c>
      <c r="C28" s="850"/>
      <c r="D28" s="850"/>
      <c r="E28" s="851"/>
      <c r="F28" s="803" t="s">
        <v>139</v>
      </c>
      <c r="G28" s="805"/>
      <c r="H28" s="781" t="s">
        <v>140</v>
      </c>
    </row>
    <row r="29" spans="1:8" ht="12.75">
      <c r="A29" s="825"/>
      <c r="B29" s="852"/>
      <c r="C29" s="853"/>
      <c r="D29" s="853"/>
      <c r="E29" s="854"/>
      <c r="F29" s="803" t="s">
        <v>141</v>
      </c>
      <c r="G29" s="805"/>
      <c r="H29" s="825"/>
    </row>
    <row r="30" spans="1:8" ht="13.5" thickBot="1">
      <c r="A30" s="826"/>
      <c r="B30" s="855"/>
      <c r="C30" s="856"/>
      <c r="D30" s="856"/>
      <c r="E30" s="857"/>
      <c r="F30" s="580" t="s">
        <v>142</v>
      </c>
      <c r="G30" s="580" t="s">
        <v>143</v>
      </c>
      <c r="H30" s="826"/>
    </row>
    <row r="31" spans="1:8" ht="13.5" thickTop="1">
      <c r="A31" s="581">
        <v>1</v>
      </c>
      <c r="B31" s="817">
        <f>'4.5. Цена'!B6</f>
        <v>0</v>
      </c>
      <c r="C31" s="814"/>
      <c r="D31" s="814"/>
      <c r="E31" s="814"/>
      <c r="F31" s="582">
        <f>'4.5. Цена'!C6</f>
        <v>0</v>
      </c>
      <c r="G31" s="582">
        <f>'4.5. Цена'!D6</f>
        <v>0</v>
      </c>
      <c r="H31" s="583">
        <f>IF(SUM(F31:G31)=0,0,AVERAGE(F31:G31))</f>
        <v>0</v>
      </c>
    </row>
    <row r="32" spans="1:8" ht="11.25" customHeight="1">
      <c r="A32" s="584">
        <v>2</v>
      </c>
      <c r="B32" s="817">
        <f>'4.5. Цена'!B7</f>
        <v>0</v>
      </c>
      <c r="C32" s="814"/>
      <c r="D32" s="814"/>
      <c r="E32" s="814"/>
      <c r="F32" s="582">
        <f>'4.5. Цена'!C7</f>
        <v>0</v>
      </c>
      <c r="G32" s="582">
        <f>'4.5. Цена'!D7</f>
        <v>0</v>
      </c>
      <c r="H32" s="585">
        <f aca="true" t="shared" si="1" ref="H32:H50">IF(SUM(F32:G32)=0,0,AVERAGE(F32:G32))</f>
        <v>0</v>
      </c>
    </row>
    <row r="33" spans="1:8" ht="11.25" customHeight="1">
      <c r="A33" s="584">
        <v>3</v>
      </c>
      <c r="B33" s="817">
        <f>'4.5. Цена'!B8</f>
        <v>0</v>
      </c>
      <c r="C33" s="814"/>
      <c r="D33" s="814"/>
      <c r="E33" s="814"/>
      <c r="F33" s="582">
        <f>'4.5. Цена'!C8</f>
        <v>0</v>
      </c>
      <c r="G33" s="582">
        <f>'4.5. Цена'!D8</f>
        <v>0</v>
      </c>
      <c r="H33" s="585">
        <f t="shared" si="1"/>
        <v>0</v>
      </c>
    </row>
    <row r="34" spans="1:8" ht="11.25" customHeight="1">
      <c r="A34" s="584">
        <v>4</v>
      </c>
      <c r="B34" s="817">
        <f>'4.5. Цена'!B9</f>
        <v>0</v>
      </c>
      <c r="C34" s="814"/>
      <c r="D34" s="814"/>
      <c r="E34" s="814"/>
      <c r="F34" s="582">
        <f>'4.5. Цена'!C9</f>
        <v>0</v>
      </c>
      <c r="G34" s="582">
        <f>'4.5. Цена'!D9</f>
        <v>0</v>
      </c>
      <c r="H34" s="585">
        <f t="shared" si="1"/>
        <v>0</v>
      </c>
    </row>
    <row r="35" spans="1:8" ht="12.75">
      <c r="A35" s="584">
        <v>5</v>
      </c>
      <c r="B35" s="817">
        <f>'4.5. Цена'!B10</f>
        <v>0</v>
      </c>
      <c r="C35" s="814"/>
      <c r="D35" s="814"/>
      <c r="E35" s="814"/>
      <c r="F35" s="582">
        <f>'4.5. Цена'!C10</f>
        <v>0</v>
      </c>
      <c r="G35" s="582">
        <f>'4.5. Цена'!D10</f>
        <v>0</v>
      </c>
      <c r="H35" s="585">
        <f t="shared" si="1"/>
        <v>0</v>
      </c>
    </row>
    <row r="36" spans="1:8" ht="12.75">
      <c r="A36" s="584">
        <v>6</v>
      </c>
      <c r="B36" s="817">
        <f>'4.5. Цена'!B11</f>
        <v>0</v>
      </c>
      <c r="C36" s="814"/>
      <c r="D36" s="814"/>
      <c r="E36" s="814"/>
      <c r="F36" s="582">
        <f>'4.5. Цена'!C11</f>
        <v>0</v>
      </c>
      <c r="G36" s="582">
        <f>'4.5. Цена'!D11</f>
        <v>0</v>
      </c>
      <c r="H36" s="585">
        <f t="shared" si="1"/>
        <v>0</v>
      </c>
    </row>
    <row r="37" spans="1:8" ht="12.75">
      <c r="A37" s="584">
        <v>7</v>
      </c>
      <c r="B37" s="817">
        <f>'4.5. Цена'!B12</f>
        <v>0</v>
      </c>
      <c r="C37" s="814"/>
      <c r="D37" s="814"/>
      <c r="E37" s="814"/>
      <c r="F37" s="582">
        <f>'4.5. Цена'!C12</f>
        <v>0</v>
      </c>
      <c r="G37" s="582">
        <f>'4.5. Цена'!D12</f>
        <v>0</v>
      </c>
      <c r="H37" s="585">
        <f t="shared" si="1"/>
        <v>0</v>
      </c>
    </row>
    <row r="38" spans="1:8" ht="12.75">
      <c r="A38" s="584">
        <v>8</v>
      </c>
      <c r="B38" s="817">
        <f>'4.5. Цена'!B13</f>
        <v>0</v>
      </c>
      <c r="C38" s="814"/>
      <c r="D38" s="814"/>
      <c r="E38" s="814"/>
      <c r="F38" s="582">
        <f>'4.5. Цена'!C13</f>
        <v>0</v>
      </c>
      <c r="G38" s="582">
        <f>'4.5. Цена'!D13</f>
        <v>0</v>
      </c>
      <c r="H38" s="585">
        <f t="shared" si="1"/>
        <v>0</v>
      </c>
    </row>
    <row r="39" spans="1:8" ht="11.25" customHeight="1">
      <c r="A39" s="584">
        <v>9</v>
      </c>
      <c r="B39" s="817">
        <f>'4.5. Цена'!B14</f>
        <v>0</v>
      </c>
      <c r="C39" s="814"/>
      <c r="D39" s="814"/>
      <c r="E39" s="814"/>
      <c r="F39" s="582">
        <f>'4.5. Цена'!C14</f>
        <v>0</v>
      </c>
      <c r="G39" s="582">
        <f>'4.5. Цена'!D14</f>
        <v>0</v>
      </c>
      <c r="H39" s="585">
        <f t="shared" si="1"/>
        <v>0</v>
      </c>
    </row>
    <row r="40" spans="1:8" ht="12.75">
      <c r="A40" s="584">
        <v>10</v>
      </c>
      <c r="B40" s="817">
        <f>'4.5. Цена'!B15</f>
        <v>0</v>
      </c>
      <c r="C40" s="814"/>
      <c r="D40" s="814"/>
      <c r="E40" s="814"/>
      <c r="F40" s="582">
        <f>'4.5. Цена'!C15</f>
        <v>0</v>
      </c>
      <c r="G40" s="582">
        <f>'4.5. Цена'!D15</f>
        <v>0</v>
      </c>
      <c r="H40" s="585">
        <f t="shared" si="1"/>
        <v>0</v>
      </c>
    </row>
    <row r="41" spans="1:8" ht="12.75">
      <c r="A41" s="584">
        <v>11</v>
      </c>
      <c r="B41" s="817">
        <f>'4.5. Цена'!B16</f>
        <v>0</v>
      </c>
      <c r="C41" s="814"/>
      <c r="D41" s="814"/>
      <c r="E41" s="814"/>
      <c r="F41" s="582">
        <f>'4.5. Цена'!C16</f>
        <v>0</v>
      </c>
      <c r="G41" s="582">
        <f>'4.5. Цена'!D16</f>
        <v>0</v>
      </c>
      <c r="H41" s="585">
        <f t="shared" si="1"/>
        <v>0</v>
      </c>
    </row>
    <row r="42" spans="1:8" ht="11.25" customHeight="1">
      <c r="A42" s="584">
        <v>12</v>
      </c>
      <c r="B42" s="817">
        <f>'4.5. Цена'!B17</f>
        <v>0</v>
      </c>
      <c r="C42" s="814"/>
      <c r="D42" s="814"/>
      <c r="E42" s="814"/>
      <c r="F42" s="582">
        <f>'4.5. Цена'!C17</f>
        <v>0</v>
      </c>
      <c r="G42" s="582">
        <f>'4.5. Цена'!D17</f>
        <v>0</v>
      </c>
      <c r="H42" s="585">
        <f t="shared" si="1"/>
        <v>0</v>
      </c>
    </row>
    <row r="43" spans="1:8" ht="12.75">
      <c r="A43" s="584">
        <v>13</v>
      </c>
      <c r="B43" s="817">
        <f>'4.5. Цена'!B18</f>
        <v>0</v>
      </c>
      <c r="C43" s="814"/>
      <c r="D43" s="814"/>
      <c r="E43" s="814"/>
      <c r="F43" s="582">
        <f>'4.5. Цена'!C18</f>
        <v>0</v>
      </c>
      <c r="G43" s="582">
        <f>'4.5. Цена'!D18</f>
        <v>0</v>
      </c>
      <c r="H43" s="585">
        <f t="shared" si="1"/>
        <v>0</v>
      </c>
    </row>
    <row r="44" spans="1:8" ht="12.75">
      <c r="A44" s="584">
        <v>14</v>
      </c>
      <c r="B44" s="817">
        <f>'4.5. Цена'!B19</f>
        <v>0</v>
      </c>
      <c r="C44" s="814"/>
      <c r="D44" s="814"/>
      <c r="E44" s="814"/>
      <c r="F44" s="582">
        <f>'4.5. Цена'!C19</f>
        <v>0</v>
      </c>
      <c r="G44" s="582">
        <f>'4.5. Цена'!D19</f>
        <v>0</v>
      </c>
      <c r="H44" s="585">
        <f t="shared" si="1"/>
        <v>0</v>
      </c>
    </row>
    <row r="45" spans="1:8" ht="12.75">
      <c r="A45" s="586">
        <v>15</v>
      </c>
      <c r="B45" s="817">
        <f>'4.5. Цена'!B20</f>
        <v>0</v>
      </c>
      <c r="C45" s="814"/>
      <c r="D45" s="814"/>
      <c r="E45" s="814"/>
      <c r="F45" s="582">
        <f>'4.5. Цена'!C20</f>
        <v>0</v>
      </c>
      <c r="G45" s="582">
        <f>'4.5. Цена'!D20</f>
        <v>0</v>
      </c>
      <c r="H45" s="587">
        <f t="shared" si="1"/>
        <v>0</v>
      </c>
    </row>
    <row r="46" spans="1:8" ht="12.75">
      <c r="A46" s="586">
        <v>16</v>
      </c>
      <c r="B46" s="817">
        <f>'4.5. Цена'!B21</f>
        <v>0</v>
      </c>
      <c r="C46" s="814"/>
      <c r="D46" s="814"/>
      <c r="E46" s="814"/>
      <c r="F46" s="582">
        <f>'4.5. Цена'!C21</f>
        <v>0</v>
      </c>
      <c r="G46" s="582">
        <f>'4.5. Цена'!D21</f>
        <v>0</v>
      </c>
      <c r="H46" s="587">
        <f t="shared" si="1"/>
        <v>0</v>
      </c>
    </row>
    <row r="47" spans="1:8" ht="12.75">
      <c r="A47" s="586">
        <v>17</v>
      </c>
      <c r="B47" s="817">
        <f>'4.5. Цена'!B22</f>
        <v>0</v>
      </c>
      <c r="C47" s="814"/>
      <c r="D47" s="814"/>
      <c r="E47" s="814"/>
      <c r="F47" s="582">
        <f>'4.5. Цена'!C22</f>
        <v>0</v>
      </c>
      <c r="G47" s="582">
        <f>'4.5. Цена'!D22</f>
        <v>0</v>
      </c>
      <c r="H47" s="587">
        <f t="shared" si="1"/>
        <v>0</v>
      </c>
    </row>
    <row r="48" spans="1:8" ht="12.75">
      <c r="A48" s="586">
        <v>18</v>
      </c>
      <c r="B48" s="817">
        <f>'4.5. Цена'!B23</f>
        <v>0</v>
      </c>
      <c r="C48" s="814"/>
      <c r="D48" s="814"/>
      <c r="E48" s="814"/>
      <c r="F48" s="582">
        <f>'4.5. Цена'!C23</f>
        <v>0</v>
      </c>
      <c r="G48" s="582">
        <f>'4.5. Цена'!D23</f>
        <v>0</v>
      </c>
      <c r="H48" s="587">
        <f t="shared" si="1"/>
        <v>0</v>
      </c>
    </row>
    <row r="49" spans="1:8" ht="12.75">
      <c r="A49" s="586">
        <v>19</v>
      </c>
      <c r="B49" s="817">
        <f>'4.5. Цена'!B24</f>
        <v>0</v>
      </c>
      <c r="C49" s="814"/>
      <c r="D49" s="814"/>
      <c r="E49" s="814"/>
      <c r="F49" s="582">
        <f>'4.5. Цена'!C24</f>
        <v>0</v>
      </c>
      <c r="G49" s="582">
        <f>'4.5. Цена'!D24</f>
        <v>0</v>
      </c>
      <c r="H49" s="587">
        <f t="shared" si="1"/>
        <v>0</v>
      </c>
    </row>
    <row r="50" spans="1:8" ht="12.75">
      <c r="A50" s="586">
        <v>20</v>
      </c>
      <c r="B50" s="817">
        <f>'4.5. Цена'!B25</f>
        <v>0</v>
      </c>
      <c r="C50" s="814"/>
      <c r="D50" s="814"/>
      <c r="E50" s="814"/>
      <c r="F50" s="582">
        <f>'4.5. Цена'!C25</f>
        <v>0</v>
      </c>
      <c r="G50" s="582">
        <f>'4.5. Цена'!D25</f>
        <v>0</v>
      </c>
      <c r="H50" s="587">
        <f t="shared" si="1"/>
        <v>0</v>
      </c>
    </row>
    <row r="51" ht="12.75"/>
    <row r="52" ht="12.75">
      <c r="B52" s="588" t="s">
        <v>299</v>
      </c>
    </row>
    <row r="53" spans="1:8" ht="11.25" customHeight="1">
      <c r="A53" s="843" t="s">
        <v>125</v>
      </c>
      <c r="B53" s="843" t="s">
        <v>105</v>
      </c>
      <c r="C53" s="786" t="s">
        <v>294</v>
      </c>
      <c r="D53" s="843" t="s">
        <v>240</v>
      </c>
      <c r="E53" s="843"/>
      <c r="F53" s="843"/>
      <c r="G53" s="843"/>
      <c r="H53" s="843" t="s">
        <v>293</v>
      </c>
    </row>
    <row r="54" spans="1:8" ht="26.25" thickBot="1">
      <c r="A54" s="875"/>
      <c r="B54" s="875"/>
      <c r="C54" s="787"/>
      <c r="D54" s="558" t="str">
        <f>D18</f>
        <v>1 период</v>
      </c>
      <c r="E54" s="558" t="str">
        <f>E18</f>
        <v>2 период</v>
      </c>
      <c r="F54" s="558" t="str">
        <f>F18</f>
        <v>3 период</v>
      </c>
      <c r="G54" s="558" t="str">
        <f>G18</f>
        <v>4 период</v>
      </c>
      <c r="H54" s="809"/>
    </row>
    <row r="55" spans="1:8" ht="11.25" customHeight="1" thickTop="1">
      <c r="A55" s="821" t="s">
        <v>132</v>
      </c>
      <c r="B55" s="876"/>
      <c r="C55" s="822"/>
      <c r="D55" s="570">
        <f>SUM(D58,D61,D64,D67,D70,D73,D76,D79,D82,D85,D88,D91,D94,D97,D100)</f>
        <v>0</v>
      </c>
      <c r="E55" s="570">
        <f>SUM(E58,E61,E64,E67,E70,E73,E76,E79,E82,E85,E88,E91,E94,E97,E100)</f>
        <v>0</v>
      </c>
      <c r="F55" s="570">
        <f>SUM(F58,F61,F64,F67,F70,F73,F76,F79,F82,F85,F88,F91,F94,F97,F100)</f>
        <v>0</v>
      </c>
      <c r="G55" s="570">
        <f>SUM(G58,G61,G64,G67,G70,G73,G76,G79,G82,G85,G88,G91,G94,G97,G100)</f>
        <v>0</v>
      </c>
      <c r="H55" s="590">
        <f>SUM(D55:G55)</f>
        <v>0</v>
      </c>
    </row>
    <row r="56" spans="1:8" ht="12.75">
      <c r="A56" s="869">
        <v>1</v>
      </c>
      <c r="B56" s="870" t="s">
        <v>349</v>
      </c>
      <c r="C56" s="591" t="s">
        <v>146</v>
      </c>
      <c r="D56" s="563">
        <f>SUM('4.6. План сбыта'!D7:F7)</f>
        <v>0</v>
      </c>
      <c r="E56" s="563">
        <f>SUM('4.6. План сбыта'!G7:I7)</f>
        <v>0</v>
      </c>
      <c r="F56" s="563">
        <f>SUM('4.6. План сбыта'!J7:L7)</f>
        <v>0</v>
      </c>
      <c r="G56" s="563">
        <f>SUM('4.6. План сбыта'!M7:O7)</f>
        <v>0</v>
      </c>
      <c r="H56" s="582">
        <f>SUM(D56:G56)</f>
        <v>0</v>
      </c>
    </row>
    <row r="57" spans="1:8" ht="25.5">
      <c r="A57" s="830"/>
      <c r="B57" s="827"/>
      <c r="C57" s="572" t="s">
        <v>233</v>
      </c>
      <c r="D57" s="566">
        <f>'4.6. План сбыта'!D8</f>
        <v>0</v>
      </c>
      <c r="E57" s="566">
        <f>D57</f>
        <v>0</v>
      </c>
      <c r="F57" s="566">
        <f>E57</f>
        <v>0</v>
      </c>
      <c r="G57" s="566">
        <f>F57</f>
        <v>0</v>
      </c>
      <c r="H57" s="592">
        <f>G57</f>
        <v>0</v>
      </c>
    </row>
    <row r="58" spans="1:8" ht="12.75">
      <c r="A58" s="830"/>
      <c r="B58" s="827"/>
      <c r="C58" s="589" t="s">
        <v>148</v>
      </c>
      <c r="D58" s="593">
        <f>D57*D56</f>
        <v>0</v>
      </c>
      <c r="E58" s="593">
        <f>E57*E56</f>
        <v>0</v>
      </c>
      <c r="F58" s="593">
        <f>F57*F56</f>
        <v>0</v>
      </c>
      <c r="G58" s="593">
        <f>G57*G56</f>
        <v>0</v>
      </c>
      <c r="H58" s="594">
        <f>H57*H56</f>
        <v>0</v>
      </c>
    </row>
    <row r="59" spans="1:8" ht="12.75">
      <c r="A59" s="830">
        <v>2</v>
      </c>
      <c r="B59" s="827">
        <f>'4.5. Цена'!B7</f>
        <v>0</v>
      </c>
      <c r="C59" s="572" t="s">
        <v>146</v>
      </c>
      <c r="D59" s="566">
        <f>SUM('4.6. План сбыта'!D10:F10)</f>
        <v>0</v>
      </c>
      <c r="E59" s="566">
        <f>SUM('4.6. План сбыта'!G10:I10)</f>
        <v>0</v>
      </c>
      <c r="F59" s="566">
        <f>SUM('4.6. План сбыта'!J10:L10)</f>
        <v>0</v>
      </c>
      <c r="G59" s="566">
        <f>SUM('4.6. План сбыта'!M10:O10)</f>
        <v>0</v>
      </c>
      <c r="H59" s="595">
        <f>SUM(D59:G59)</f>
        <v>0</v>
      </c>
    </row>
    <row r="60" spans="1:8" ht="25.5">
      <c r="A60" s="830"/>
      <c r="B60" s="827"/>
      <c r="C60" s="572" t="s">
        <v>233</v>
      </c>
      <c r="D60" s="566">
        <f>'4.6. План сбыта'!D11</f>
        <v>0</v>
      </c>
      <c r="E60" s="566">
        <f>D60</f>
        <v>0</v>
      </c>
      <c r="F60" s="566">
        <f>E60</f>
        <v>0</v>
      </c>
      <c r="G60" s="566">
        <f>F60</f>
        <v>0</v>
      </c>
      <c r="H60" s="592">
        <f>G60</f>
        <v>0</v>
      </c>
    </row>
    <row r="61" spans="1:8" ht="12.75">
      <c r="A61" s="830"/>
      <c r="B61" s="827"/>
      <c r="C61" s="589" t="s">
        <v>148</v>
      </c>
      <c r="D61" s="593">
        <f>D60*D59</f>
        <v>0</v>
      </c>
      <c r="E61" s="593">
        <f>E60*E59</f>
        <v>0</v>
      </c>
      <c r="F61" s="593">
        <f>F60*F59</f>
        <v>0</v>
      </c>
      <c r="G61" s="593">
        <f>G60*G59</f>
        <v>0</v>
      </c>
      <c r="H61" s="594">
        <f>H60*H59</f>
        <v>0</v>
      </c>
    </row>
    <row r="62" spans="1:8" ht="12.75">
      <c r="A62" s="830">
        <v>3</v>
      </c>
      <c r="B62" s="827">
        <f>'4.5. Цена'!B8</f>
        <v>0</v>
      </c>
      <c r="C62" s="572" t="s">
        <v>146</v>
      </c>
      <c r="D62" s="566">
        <f>SUM('4.6. План сбыта'!D13:F13)</f>
        <v>0</v>
      </c>
      <c r="E62" s="566">
        <f>SUM('4.6. План сбыта'!G13:I13)</f>
        <v>0</v>
      </c>
      <c r="F62" s="566">
        <f>SUM('4.6. План сбыта'!J13:L13)</f>
        <v>0</v>
      </c>
      <c r="G62" s="566">
        <f>SUM('4.6. План сбыта'!M13:O13)</f>
        <v>0</v>
      </c>
      <c r="H62" s="595">
        <f>SUM(D62:G62)</f>
        <v>0</v>
      </c>
    </row>
    <row r="63" spans="1:8" ht="25.5">
      <c r="A63" s="830"/>
      <c r="B63" s="827"/>
      <c r="C63" s="572" t="s">
        <v>233</v>
      </c>
      <c r="D63" s="566">
        <f>'4.6. План сбыта'!D14</f>
        <v>0</v>
      </c>
      <c r="E63" s="566">
        <f>D63</f>
        <v>0</v>
      </c>
      <c r="F63" s="566">
        <f>E63</f>
        <v>0</v>
      </c>
      <c r="G63" s="566">
        <f>F63</f>
        <v>0</v>
      </c>
      <c r="H63" s="592">
        <f>G63</f>
        <v>0</v>
      </c>
    </row>
    <row r="64" spans="1:8" ht="12.75">
      <c r="A64" s="830"/>
      <c r="B64" s="827"/>
      <c r="C64" s="589" t="s">
        <v>148</v>
      </c>
      <c r="D64" s="593">
        <f>D63*D62</f>
        <v>0</v>
      </c>
      <c r="E64" s="593">
        <f>E63*E62</f>
        <v>0</v>
      </c>
      <c r="F64" s="593">
        <f>F63*F62</f>
        <v>0</v>
      </c>
      <c r="G64" s="593">
        <f>G63*G62</f>
        <v>0</v>
      </c>
      <c r="H64" s="594">
        <f>H63*H62</f>
        <v>0</v>
      </c>
    </row>
    <row r="65" spans="1:8" ht="12.75">
      <c r="A65" s="830">
        <v>4</v>
      </c>
      <c r="B65" s="827">
        <f>'4.5. Цена'!B9</f>
        <v>0</v>
      </c>
      <c r="C65" s="572" t="s">
        <v>146</v>
      </c>
      <c r="D65" s="566">
        <f>SUM('4.6. План сбыта'!D16:F16)</f>
        <v>0</v>
      </c>
      <c r="E65" s="566">
        <f>SUM('4.6. План сбыта'!G16:I16)</f>
        <v>0</v>
      </c>
      <c r="F65" s="566">
        <f>SUM('4.6. План сбыта'!J16:L16)</f>
        <v>0</v>
      </c>
      <c r="G65" s="566">
        <f>SUM('4.6. План сбыта'!M16:O16)</f>
        <v>0</v>
      </c>
      <c r="H65" s="595">
        <f>SUM(D65:G65)</f>
        <v>0</v>
      </c>
    </row>
    <row r="66" spans="1:8" ht="25.5">
      <c r="A66" s="830"/>
      <c r="B66" s="827"/>
      <c r="C66" s="572" t="s">
        <v>233</v>
      </c>
      <c r="D66" s="566">
        <f>'4.6. План сбыта'!D17</f>
        <v>0</v>
      </c>
      <c r="E66" s="566">
        <f>D66</f>
        <v>0</v>
      </c>
      <c r="F66" s="566">
        <f>E66</f>
        <v>0</v>
      </c>
      <c r="G66" s="566">
        <f>F66</f>
        <v>0</v>
      </c>
      <c r="H66" s="592">
        <f>G66</f>
        <v>0</v>
      </c>
    </row>
    <row r="67" spans="1:8" ht="12.75">
      <c r="A67" s="830"/>
      <c r="B67" s="827"/>
      <c r="C67" s="589" t="s">
        <v>148</v>
      </c>
      <c r="D67" s="593">
        <f>D66*D65</f>
        <v>0</v>
      </c>
      <c r="E67" s="593">
        <f>E66*E65</f>
        <v>0</v>
      </c>
      <c r="F67" s="593">
        <f>F66*F65</f>
        <v>0</v>
      </c>
      <c r="G67" s="593">
        <f>G66*G65</f>
        <v>0</v>
      </c>
      <c r="H67" s="594">
        <f>H66*H65</f>
        <v>0</v>
      </c>
    </row>
    <row r="68" spans="1:8" ht="12.75">
      <c r="A68" s="830">
        <v>5</v>
      </c>
      <c r="B68" s="827">
        <f>'4.5. Цена'!B10</f>
        <v>0</v>
      </c>
      <c r="C68" s="572" t="s">
        <v>146</v>
      </c>
      <c r="D68" s="566">
        <f>SUM('4.6. План сбыта'!D19:F19)</f>
        <v>0</v>
      </c>
      <c r="E68" s="566">
        <f>SUM('4.6. План сбыта'!G19:I19)</f>
        <v>0</v>
      </c>
      <c r="F68" s="566">
        <f>SUM('4.6. План сбыта'!J19:L19)</f>
        <v>0</v>
      </c>
      <c r="G68" s="566">
        <f>SUM('4.6. План сбыта'!M19:O19)</f>
        <v>0</v>
      </c>
      <c r="H68" s="595">
        <f>SUM(D68:G68)</f>
        <v>0</v>
      </c>
    </row>
    <row r="69" spans="1:8" ht="25.5">
      <c r="A69" s="830"/>
      <c r="B69" s="827"/>
      <c r="C69" s="572" t="s">
        <v>233</v>
      </c>
      <c r="D69" s="566">
        <f>'4.6. План сбыта'!D20</f>
        <v>0</v>
      </c>
      <c r="E69" s="566">
        <f>D69</f>
        <v>0</v>
      </c>
      <c r="F69" s="566">
        <f>E69</f>
        <v>0</v>
      </c>
      <c r="G69" s="566">
        <f>F69</f>
        <v>0</v>
      </c>
      <c r="H69" s="592">
        <f>G69</f>
        <v>0</v>
      </c>
    </row>
    <row r="70" spans="1:8" ht="12.75">
      <c r="A70" s="830"/>
      <c r="B70" s="827"/>
      <c r="C70" s="589" t="s">
        <v>148</v>
      </c>
      <c r="D70" s="593">
        <f>D69*D68</f>
        <v>0</v>
      </c>
      <c r="E70" s="593">
        <f>E69*E68</f>
        <v>0</v>
      </c>
      <c r="F70" s="593">
        <f>F69*F68</f>
        <v>0</v>
      </c>
      <c r="G70" s="593">
        <f>G69*G68</f>
        <v>0</v>
      </c>
      <c r="H70" s="594">
        <f>H69*H68</f>
        <v>0</v>
      </c>
    </row>
    <row r="71" spans="1:8" ht="12.75">
      <c r="A71" s="830">
        <v>6</v>
      </c>
      <c r="B71" s="827">
        <f>'4.5. Цена'!B11</f>
        <v>0</v>
      </c>
      <c r="C71" s="572" t="s">
        <v>146</v>
      </c>
      <c r="D71" s="566">
        <f>SUM('4.6. План сбыта'!D22:F22)</f>
        <v>0</v>
      </c>
      <c r="E71" s="566">
        <f>SUM('4.6. План сбыта'!G22:I22)</f>
        <v>0</v>
      </c>
      <c r="F71" s="566">
        <f>SUM('4.6. План сбыта'!J22:L22)</f>
        <v>0</v>
      </c>
      <c r="G71" s="566">
        <f>SUM('4.6. План сбыта'!M22:O22)</f>
        <v>0</v>
      </c>
      <c r="H71" s="595">
        <f>SUM(D71:G71)</f>
        <v>0</v>
      </c>
    </row>
    <row r="72" spans="1:8" ht="25.5">
      <c r="A72" s="830"/>
      <c r="B72" s="827"/>
      <c r="C72" s="572" t="s">
        <v>233</v>
      </c>
      <c r="D72" s="566">
        <f>'4.6. План сбыта'!D23</f>
        <v>0</v>
      </c>
      <c r="E72" s="566">
        <f>D72</f>
        <v>0</v>
      </c>
      <c r="F72" s="566">
        <f>E72</f>
        <v>0</v>
      </c>
      <c r="G72" s="566">
        <f>F72</f>
        <v>0</v>
      </c>
      <c r="H72" s="592">
        <f>G72</f>
        <v>0</v>
      </c>
    </row>
    <row r="73" spans="1:8" ht="12.75">
      <c r="A73" s="830"/>
      <c r="B73" s="827"/>
      <c r="C73" s="589" t="s">
        <v>148</v>
      </c>
      <c r="D73" s="593">
        <f>D72*D71</f>
        <v>0</v>
      </c>
      <c r="E73" s="593">
        <f>E72*E71</f>
        <v>0</v>
      </c>
      <c r="F73" s="593">
        <f>F72*F71</f>
        <v>0</v>
      </c>
      <c r="G73" s="593">
        <f>G72*G71</f>
        <v>0</v>
      </c>
      <c r="H73" s="594">
        <f>H72*H71</f>
        <v>0</v>
      </c>
    </row>
    <row r="74" spans="1:8" ht="12.75">
      <c r="A74" s="830">
        <v>7</v>
      </c>
      <c r="B74" s="827">
        <f>'4.5. Цена'!B12</f>
        <v>0</v>
      </c>
      <c r="C74" s="572" t="s">
        <v>146</v>
      </c>
      <c r="D74" s="566">
        <f>SUM('4.6. План сбыта'!D25:F25)</f>
        <v>0</v>
      </c>
      <c r="E74" s="566">
        <f>SUM('4.6. План сбыта'!G25:I25)</f>
        <v>0</v>
      </c>
      <c r="F74" s="566">
        <f>SUM('4.6. План сбыта'!J25:L25)</f>
        <v>0</v>
      </c>
      <c r="G74" s="566">
        <f>SUM('4.6. План сбыта'!M25:O25)</f>
        <v>0</v>
      </c>
      <c r="H74" s="595">
        <f>SUM(D74:G74)</f>
        <v>0</v>
      </c>
    </row>
    <row r="75" spans="1:8" ht="25.5">
      <c r="A75" s="830"/>
      <c r="B75" s="827"/>
      <c r="C75" s="572" t="s">
        <v>233</v>
      </c>
      <c r="D75" s="566">
        <f>'4.6. План сбыта'!D26</f>
        <v>0</v>
      </c>
      <c r="E75" s="566">
        <f>D75</f>
        <v>0</v>
      </c>
      <c r="F75" s="566">
        <f>E75</f>
        <v>0</v>
      </c>
      <c r="G75" s="566">
        <f>F75</f>
        <v>0</v>
      </c>
      <c r="H75" s="592">
        <f>G75</f>
        <v>0</v>
      </c>
    </row>
    <row r="76" spans="1:8" ht="12.75">
      <c r="A76" s="830"/>
      <c r="B76" s="827"/>
      <c r="C76" s="589" t="s">
        <v>148</v>
      </c>
      <c r="D76" s="593">
        <f>D75*D74</f>
        <v>0</v>
      </c>
      <c r="E76" s="593">
        <f>E75*E74</f>
        <v>0</v>
      </c>
      <c r="F76" s="593">
        <f>F75*F74</f>
        <v>0</v>
      </c>
      <c r="G76" s="593">
        <f>G75*G74</f>
        <v>0</v>
      </c>
      <c r="H76" s="594">
        <f>H75*H74</f>
        <v>0</v>
      </c>
    </row>
    <row r="77" spans="1:8" ht="12.75">
      <c r="A77" s="830">
        <v>8</v>
      </c>
      <c r="B77" s="827">
        <f>'4.5. Цена'!B13</f>
        <v>0</v>
      </c>
      <c r="C77" s="572" t="s">
        <v>146</v>
      </c>
      <c r="D77" s="566">
        <f>SUM('4.6. План сбыта'!D28:F28)</f>
        <v>0</v>
      </c>
      <c r="E77" s="566">
        <f>SUM('4.6. План сбыта'!G28:I28)</f>
        <v>0</v>
      </c>
      <c r="F77" s="566">
        <f>SUM('4.6. План сбыта'!J28:L28)</f>
        <v>0</v>
      </c>
      <c r="G77" s="566">
        <f>SUM('4.6. План сбыта'!M28:O28)</f>
        <v>0</v>
      </c>
      <c r="H77" s="595">
        <f>SUM(D77:G77)</f>
        <v>0</v>
      </c>
    </row>
    <row r="78" spans="1:8" ht="25.5">
      <c r="A78" s="830"/>
      <c r="B78" s="827"/>
      <c r="C78" s="572" t="s">
        <v>233</v>
      </c>
      <c r="D78" s="566">
        <f>'4.6. План сбыта'!D29</f>
        <v>0</v>
      </c>
      <c r="E78" s="566">
        <f>D78</f>
        <v>0</v>
      </c>
      <c r="F78" s="566">
        <f>E78</f>
        <v>0</v>
      </c>
      <c r="G78" s="566">
        <f>F78</f>
        <v>0</v>
      </c>
      <c r="H78" s="592">
        <f>G78</f>
        <v>0</v>
      </c>
    </row>
    <row r="79" spans="1:8" ht="12.75">
      <c r="A79" s="830"/>
      <c r="B79" s="827"/>
      <c r="C79" s="589" t="s">
        <v>148</v>
      </c>
      <c r="D79" s="593">
        <f>D78*D77</f>
        <v>0</v>
      </c>
      <c r="E79" s="593">
        <f>E78*E77</f>
        <v>0</v>
      </c>
      <c r="F79" s="593">
        <f>F78*F77</f>
        <v>0</v>
      </c>
      <c r="G79" s="593">
        <f>G78*G77</f>
        <v>0</v>
      </c>
      <c r="H79" s="594">
        <f>H78*H77</f>
        <v>0</v>
      </c>
    </row>
    <row r="80" spans="1:8" ht="12.75">
      <c r="A80" s="830">
        <v>9</v>
      </c>
      <c r="B80" s="827">
        <f>'4.5. Цена'!B14</f>
        <v>0</v>
      </c>
      <c r="C80" s="572" t="s">
        <v>146</v>
      </c>
      <c r="D80" s="566">
        <f>SUM('4.6. План сбыта'!D31:F31)</f>
        <v>0</v>
      </c>
      <c r="E80" s="566">
        <f>SUM('4.6. План сбыта'!G31:I31)</f>
        <v>0</v>
      </c>
      <c r="F80" s="566">
        <f>SUM('4.6. План сбыта'!J31:L31)</f>
        <v>0</v>
      </c>
      <c r="G80" s="566">
        <f>SUM('4.6. План сбыта'!M31:O31)</f>
        <v>0</v>
      </c>
      <c r="H80" s="595">
        <f>SUM(D80:G80)</f>
        <v>0</v>
      </c>
    </row>
    <row r="81" spans="1:8" ht="25.5">
      <c r="A81" s="830"/>
      <c r="B81" s="827"/>
      <c r="C81" s="572" t="s">
        <v>233</v>
      </c>
      <c r="D81" s="566">
        <f>'4.6. План сбыта'!D32</f>
        <v>0</v>
      </c>
      <c r="E81" s="566">
        <f>D81</f>
        <v>0</v>
      </c>
      <c r="F81" s="566">
        <f>E81</f>
        <v>0</v>
      </c>
      <c r="G81" s="566">
        <f>F81</f>
        <v>0</v>
      </c>
      <c r="H81" s="592">
        <f>G81</f>
        <v>0</v>
      </c>
    </row>
    <row r="82" spans="1:8" ht="12.75">
      <c r="A82" s="830"/>
      <c r="B82" s="827"/>
      <c r="C82" s="589" t="s">
        <v>148</v>
      </c>
      <c r="D82" s="593">
        <f>D81*D80</f>
        <v>0</v>
      </c>
      <c r="E82" s="593">
        <f>E81*E80</f>
        <v>0</v>
      </c>
      <c r="F82" s="593">
        <f>F81*F80</f>
        <v>0</v>
      </c>
      <c r="G82" s="593">
        <f>G81*G80</f>
        <v>0</v>
      </c>
      <c r="H82" s="594">
        <f>H81*H80</f>
        <v>0</v>
      </c>
    </row>
    <row r="83" spans="1:8" ht="12.75">
      <c r="A83" s="830">
        <v>10</v>
      </c>
      <c r="B83" s="827">
        <f>'4.5. Цена'!B15</f>
        <v>0</v>
      </c>
      <c r="C83" s="572" t="s">
        <v>146</v>
      </c>
      <c r="D83" s="566">
        <f>SUM('4.6. План сбыта'!D34:F34)</f>
        <v>0</v>
      </c>
      <c r="E83" s="566">
        <f>SUM('4.6. План сбыта'!G34:I34)</f>
        <v>0</v>
      </c>
      <c r="F83" s="566">
        <f>SUM('4.6. План сбыта'!J34:L34)</f>
        <v>0</v>
      </c>
      <c r="G83" s="566">
        <f>SUM('4.6. План сбыта'!M34:O34)</f>
        <v>0</v>
      </c>
      <c r="H83" s="595">
        <f>SUM(D83:G83)</f>
        <v>0</v>
      </c>
    </row>
    <row r="84" spans="1:8" ht="25.5">
      <c r="A84" s="830"/>
      <c r="B84" s="827"/>
      <c r="C84" s="572" t="s">
        <v>233</v>
      </c>
      <c r="D84" s="566">
        <f>'4.6. План сбыта'!D35</f>
        <v>0</v>
      </c>
      <c r="E84" s="566">
        <f>D84</f>
        <v>0</v>
      </c>
      <c r="F84" s="566">
        <f>E84</f>
        <v>0</v>
      </c>
      <c r="G84" s="566">
        <f>F84</f>
        <v>0</v>
      </c>
      <c r="H84" s="592">
        <f>G84</f>
        <v>0</v>
      </c>
    </row>
    <row r="85" spans="1:8" ht="12.75">
      <c r="A85" s="830"/>
      <c r="B85" s="827"/>
      <c r="C85" s="589" t="s">
        <v>148</v>
      </c>
      <c r="D85" s="593">
        <f>D84*D83</f>
        <v>0</v>
      </c>
      <c r="E85" s="593">
        <f>E84*E83</f>
        <v>0</v>
      </c>
      <c r="F85" s="593">
        <f>F84*F83</f>
        <v>0</v>
      </c>
      <c r="G85" s="593">
        <f>G84*G83</f>
        <v>0</v>
      </c>
      <c r="H85" s="594">
        <f>H84*H83</f>
        <v>0</v>
      </c>
    </row>
    <row r="86" spans="1:8" ht="12.75">
      <c r="A86" s="830">
        <v>11</v>
      </c>
      <c r="B86" s="827">
        <f>'4.5. Цена'!B16</f>
        <v>0</v>
      </c>
      <c r="C86" s="572" t="s">
        <v>146</v>
      </c>
      <c r="D86" s="566">
        <f>SUM('4.6. План сбыта'!D37:F37)</f>
        <v>0</v>
      </c>
      <c r="E86" s="566">
        <f>SUM('4.6. План сбыта'!G37:I37)</f>
        <v>0</v>
      </c>
      <c r="F86" s="566">
        <f>SUM('4.6. План сбыта'!J37:L37)</f>
        <v>0</v>
      </c>
      <c r="G86" s="566">
        <f>SUM('4.6. План сбыта'!M37:O37)</f>
        <v>0</v>
      </c>
      <c r="H86" s="595">
        <f>SUM(D86:G86)</f>
        <v>0</v>
      </c>
    </row>
    <row r="87" spans="1:8" ht="25.5">
      <c r="A87" s="830"/>
      <c r="B87" s="827"/>
      <c r="C87" s="572" t="s">
        <v>233</v>
      </c>
      <c r="D87" s="566">
        <f>'4.6. План сбыта'!D38</f>
        <v>0</v>
      </c>
      <c r="E87" s="566">
        <f>D87</f>
        <v>0</v>
      </c>
      <c r="F87" s="566">
        <f>E87</f>
        <v>0</v>
      </c>
      <c r="G87" s="566">
        <f>F87</f>
        <v>0</v>
      </c>
      <c r="H87" s="592">
        <f>G87</f>
        <v>0</v>
      </c>
    </row>
    <row r="88" spans="1:8" ht="12.75">
      <c r="A88" s="830"/>
      <c r="B88" s="827"/>
      <c r="C88" s="589" t="s">
        <v>148</v>
      </c>
      <c r="D88" s="593">
        <f>D87*D86</f>
        <v>0</v>
      </c>
      <c r="E88" s="593">
        <f>E87*E86</f>
        <v>0</v>
      </c>
      <c r="F88" s="593">
        <f>F87*F86</f>
        <v>0</v>
      </c>
      <c r="G88" s="593">
        <f>G87*G86</f>
        <v>0</v>
      </c>
      <c r="H88" s="594">
        <f>H87*H86</f>
        <v>0</v>
      </c>
    </row>
    <row r="89" spans="1:8" ht="12.75">
      <c r="A89" s="830">
        <v>12</v>
      </c>
      <c r="B89" s="827">
        <f>'4.5. Цена'!B17</f>
        <v>0</v>
      </c>
      <c r="C89" s="572" t="s">
        <v>146</v>
      </c>
      <c r="D89" s="566">
        <f>SUM('4.6. План сбыта'!D40:F40)</f>
        <v>0</v>
      </c>
      <c r="E89" s="566">
        <f>SUM('4.6. План сбыта'!G40:I40)</f>
        <v>0</v>
      </c>
      <c r="F89" s="566">
        <f>SUM('4.6. План сбыта'!J40:L40)</f>
        <v>0</v>
      </c>
      <c r="G89" s="566">
        <f>SUM('4.6. План сбыта'!M40:O40)</f>
        <v>0</v>
      </c>
      <c r="H89" s="595">
        <f>SUM(D89:G89)</f>
        <v>0</v>
      </c>
    </row>
    <row r="90" spans="1:8" ht="25.5">
      <c r="A90" s="830"/>
      <c r="B90" s="827"/>
      <c r="C90" s="572" t="s">
        <v>233</v>
      </c>
      <c r="D90" s="566">
        <f>'4.6. План сбыта'!D41</f>
        <v>0</v>
      </c>
      <c r="E90" s="566">
        <f>D90</f>
        <v>0</v>
      </c>
      <c r="F90" s="566">
        <f>E90</f>
        <v>0</v>
      </c>
      <c r="G90" s="566">
        <f>F90</f>
        <v>0</v>
      </c>
      <c r="H90" s="592">
        <f>G90</f>
        <v>0</v>
      </c>
    </row>
    <row r="91" spans="1:8" ht="12.75">
      <c r="A91" s="830"/>
      <c r="B91" s="827"/>
      <c r="C91" s="589" t="s">
        <v>148</v>
      </c>
      <c r="D91" s="593">
        <f>D90*D89</f>
        <v>0</v>
      </c>
      <c r="E91" s="593">
        <f>E90*E89</f>
        <v>0</v>
      </c>
      <c r="F91" s="593">
        <f>F90*F89</f>
        <v>0</v>
      </c>
      <c r="G91" s="593">
        <f>G90*G89</f>
        <v>0</v>
      </c>
      <c r="H91" s="594">
        <f>H90*H89</f>
        <v>0</v>
      </c>
    </row>
    <row r="92" spans="1:8" ht="12.75">
      <c r="A92" s="830">
        <v>13</v>
      </c>
      <c r="B92" s="827">
        <f>'4.5. Цена'!B18</f>
        <v>0</v>
      </c>
      <c r="C92" s="572" t="s">
        <v>146</v>
      </c>
      <c r="D92" s="566">
        <f>SUM('4.6. План сбыта'!D43:F43)</f>
        <v>0</v>
      </c>
      <c r="E92" s="566">
        <f>SUM('4.6. План сбыта'!G43:I43)</f>
        <v>0</v>
      </c>
      <c r="F92" s="566">
        <f>SUM('4.6. План сбыта'!J43:L43)</f>
        <v>0</v>
      </c>
      <c r="G92" s="566">
        <f>SUM('4.6. План сбыта'!M43:O43)</f>
        <v>0</v>
      </c>
      <c r="H92" s="595">
        <f>SUM(D92:G92)</f>
        <v>0</v>
      </c>
    </row>
    <row r="93" spans="1:8" ht="25.5">
      <c r="A93" s="830"/>
      <c r="B93" s="827"/>
      <c r="C93" s="572" t="s">
        <v>233</v>
      </c>
      <c r="D93" s="566">
        <f>'4.6. План сбыта'!D44</f>
        <v>0</v>
      </c>
      <c r="E93" s="566">
        <f>D93</f>
        <v>0</v>
      </c>
      <c r="F93" s="566">
        <f>E93</f>
        <v>0</v>
      </c>
      <c r="G93" s="566">
        <f>F93</f>
        <v>0</v>
      </c>
      <c r="H93" s="592">
        <f>G93</f>
        <v>0</v>
      </c>
    </row>
    <row r="94" spans="1:8" ht="12.75">
      <c r="A94" s="830"/>
      <c r="B94" s="827"/>
      <c r="C94" s="589" t="s">
        <v>148</v>
      </c>
      <c r="D94" s="593">
        <f>D93*D92</f>
        <v>0</v>
      </c>
      <c r="E94" s="593">
        <f>E93*E92</f>
        <v>0</v>
      </c>
      <c r="F94" s="593">
        <f>F93*F92</f>
        <v>0</v>
      </c>
      <c r="G94" s="593">
        <f>G93*G92</f>
        <v>0</v>
      </c>
      <c r="H94" s="594">
        <f>H93*H92</f>
        <v>0</v>
      </c>
    </row>
    <row r="95" spans="1:8" ht="12.75">
      <c r="A95" s="830">
        <v>14</v>
      </c>
      <c r="B95" s="827">
        <f>'4.5. Цена'!B19</f>
        <v>0</v>
      </c>
      <c r="C95" s="572" t="s">
        <v>146</v>
      </c>
      <c r="D95" s="566">
        <f>SUM('4.6. План сбыта'!D46:F46)</f>
        <v>0</v>
      </c>
      <c r="E95" s="566">
        <f>SUM('4.6. План сбыта'!G46:I46)</f>
        <v>0</v>
      </c>
      <c r="F95" s="566">
        <f>SUM('4.6. План сбыта'!J46:L46)</f>
        <v>0</v>
      </c>
      <c r="G95" s="566">
        <f>SUM('4.6. План сбыта'!M46:O46)</f>
        <v>0</v>
      </c>
      <c r="H95" s="595">
        <f>SUM(D95:G95)</f>
        <v>0</v>
      </c>
    </row>
    <row r="96" spans="1:8" ht="25.5">
      <c r="A96" s="830"/>
      <c r="B96" s="827"/>
      <c r="C96" s="572" t="s">
        <v>233</v>
      </c>
      <c r="D96" s="566">
        <f>'4.6. План сбыта'!D47</f>
        <v>0</v>
      </c>
      <c r="E96" s="566">
        <f>D96</f>
        <v>0</v>
      </c>
      <c r="F96" s="566">
        <f>E96</f>
        <v>0</v>
      </c>
      <c r="G96" s="566">
        <f>F96</f>
        <v>0</v>
      </c>
      <c r="H96" s="592">
        <f>G96</f>
        <v>0</v>
      </c>
    </row>
    <row r="97" spans="1:8" ht="12.75">
      <c r="A97" s="830"/>
      <c r="B97" s="827"/>
      <c r="C97" s="589" t="s">
        <v>148</v>
      </c>
      <c r="D97" s="593">
        <f>D96*D95</f>
        <v>0</v>
      </c>
      <c r="E97" s="593">
        <f>E96*E95</f>
        <v>0</v>
      </c>
      <c r="F97" s="593">
        <f>F96*F95</f>
        <v>0</v>
      </c>
      <c r="G97" s="593">
        <f>G96*G95</f>
        <v>0</v>
      </c>
      <c r="H97" s="594">
        <f>H96*H95</f>
        <v>0</v>
      </c>
    </row>
    <row r="98" spans="1:8" ht="12.75">
      <c r="A98" s="830">
        <v>15</v>
      </c>
      <c r="B98" s="831">
        <f>'4.5. Цена'!B20</f>
        <v>0</v>
      </c>
      <c r="C98" s="572" t="s">
        <v>146</v>
      </c>
      <c r="D98" s="566">
        <f>SUM('4.6. План сбыта'!D49:F49)</f>
        <v>0</v>
      </c>
      <c r="E98" s="566">
        <f>SUM('4.6. План сбыта'!G49:I49)</f>
        <v>0</v>
      </c>
      <c r="F98" s="566">
        <f>SUM('4.6. План сбыта'!J49:L49)</f>
        <v>0</v>
      </c>
      <c r="G98" s="566">
        <f>SUM('4.6. План сбыта'!M49:O49)</f>
        <v>0</v>
      </c>
      <c r="H98" s="595">
        <f>SUM(D98:G98)</f>
        <v>0</v>
      </c>
    </row>
    <row r="99" spans="1:8" ht="25.5">
      <c r="A99" s="830"/>
      <c r="B99" s="827"/>
      <c r="C99" s="572" t="s">
        <v>233</v>
      </c>
      <c r="D99" s="566">
        <f>'4.6. План сбыта'!D50</f>
        <v>0</v>
      </c>
      <c r="E99" s="566">
        <f>D99</f>
        <v>0</v>
      </c>
      <c r="F99" s="566">
        <f>E99</f>
        <v>0</v>
      </c>
      <c r="G99" s="566">
        <f>F99</f>
        <v>0</v>
      </c>
      <c r="H99" s="592">
        <f>G99</f>
        <v>0</v>
      </c>
    </row>
    <row r="100" spans="1:8" ht="12.75">
      <c r="A100" s="830"/>
      <c r="B100" s="827"/>
      <c r="C100" s="589" t="s">
        <v>148</v>
      </c>
      <c r="D100" s="566">
        <f>D99*D98</f>
        <v>0</v>
      </c>
      <c r="E100" s="566">
        <f>E99*E98</f>
        <v>0</v>
      </c>
      <c r="F100" s="566">
        <f>F99*F98</f>
        <v>0</v>
      </c>
      <c r="G100" s="566">
        <f>G99*G98</f>
        <v>0</v>
      </c>
      <c r="H100" s="595">
        <f>H99*H98</f>
        <v>0</v>
      </c>
    </row>
    <row r="101" ht="12.75"/>
    <row r="102" ht="12.75">
      <c r="B102" s="568" t="s">
        <v>298</v>
      </c>
    </row>
    <row r="103" spans="1:8" ht="12.75">
      <c r="A103" s="786" t="s">
        <v>125</v>
      </c>
      <c r="B103" s="786" t="s">
        <v>105</v>
      </c>
      <c r="C103" s="769" t="str">
        <f>C17</f>
        <v>"0" период</v>
      </c>
      <c r="D103" s="596" t="s">
        <v>240</v>
      </c>
      <c r="E103" s="597"/>
      <c r="F103" s="597"/>
      <c r="G103" s="598"/>
      <c r="H103" s="820" t="s">
        <v>293</v>
      </c>
    </row>
    <row r="104" spans="1:8" ht="26.25" thickBot="1">
      <c r="A104" s="787"/>
      <c r="B104" s="782"/>
      <c r="C104" s="797"/>
      <c r="D104" s="569" t="str">
        <f>D18</f>
        <v>1 период</v>
      </c>
      <c r="E104" s="569" t="str">
        <f>E18</f>
        <v>2 период</v>
      </c>
      <c r="F104" s="569" t="str">
        <f>F18</f>
        <v>3 период</v>
      </c>
      <c r="G104" s="569" t="str">
        <f>G18</f>
        <v>4 период</v>
      </c>
      <c r="H104" s="809"/>
    </row>
    <row r="105" spans="1:8" ht="13.5" thickTop="1">
      <c r="A105" s="821" t="s">
        <v>132</v>
      </c>
      <c r="B105" s="829"/>
      <c r="C105" s="599">
        <f>C106+C110</f>
        <v>0</v>
      </c>
      <c r="D105" s="599">
        <f>D106+D110</f>
        <v>0</v>
      </c>
      <c r="E105" s="600">
        <f>E106+E110</f>
        <v>0</v>
      </c>
      <c r="F105" s="600">
        <f>F106+F110</f>
        <v>0</v>
      </c>
      <c r="G105" s="600">
        <f>G106+G110</f>
        <v>0</v>
      </c>
      <c r="H105" s="570">
        <f>SUM(C105:G105)</f>
        <v>0</v>
      </c>
    </row>
    <row r="106" spans="1:10" s="603" customFormat="1" ht="12.75">
      <c r="A106" s="832" t="s">
        <v>151</v>
      </c>
      <c r="B106" s="878"/>
      <c r="C106" s="594">
        <f>SUM(C107:C109)</f>
        <v>0</v>
      </c>
      <c r="D106" s="594">
        <f>SUM(D107:D109)</f>
        <v>0</v>
      </c>
      <c r="E106" s="594">
        <f>SUM(E107:E109)</f>
        <v>0</v>
      </c>
      <c r="F106" s="594">
        <f>SUM(F107:F109)</f>
        <v>0</v>
      </c>
      <c r="G106" s="594">
        <f>SUM(G107:G109)</f>
        <v>0</v>
      </c>
      <c r="H106" s="601">
        <f aca="true" t="shared" si="2" ref="H106:H113">SUM(C106:G106)</f>
        <v>0</v>
      </c>
      <c r="I106" s="602"/>
      <c r="J106" s="602"/>
    </row>
    <row r="107" spans="1:8" ht="12.75">
      <c r="A107" s="591" t="s">
        <v>241</v>
      </c>
      <c r="B107" s="604" t="s">
        <v>242</v>
      </c>
      <c r="C107" s="605">
        <f>'5.2. Помещения'!C7</f>
        <v>0</v>
      </c>
      <c r="D107" s="575">
        <f>SUM('5.2. Помещения'!D7:F7)</f>
        <v>0</v>
      </c>
      <c r="E107" s="575">
        <f>SUM('5.2. Помещения'!G7:I7)</f>
        <v>0</v>
      </c>
      <c r="F107" s="575">
        <f>SUM('5.2. Помещения'!J7:L7)</f>
        <v>0</v>
      </c>
      <c r="G107" s="575">
        <f>SUM('5.2. Помещения'!M7:O7)</f>
        <v>0</v>
      </c>
      <c r="H107" s="575">
        <f t="shared" si="2"/>
        <v>0</v>
      </c>
    </row>
    <row r="108" spans="1:8" ht="12.75">
      <c r="A108" s="572" t="s">
        <v>243</v>
      </c>
      <c r="B108" s="606" t="s">
        <v>244</v>
      </c>
      <c r="C108" s="605">
        <f>'5.2. Помещения'!C8</f>
        <v>0</v>
      </c>
      <c r="D108" s="575">
        <f>SUM('5.2. Помещения'!D8:F8)</f>
        <v>0</v>
      </c>
      <c r="E108" s="575">
        <f>SUM('5.2. Помещения'!G8:I8)</f>
        <v>0</v>
      </c>
      <c r="F108" s="575">
        <f>SUM('5.2. Помещения'!J8:L8)</f>
        <v>0</v>
      </c>
      <c r="G108" s="575">
        <f>SUM('5.2. Помещения'!M8:O8)</f>
        <v>0</v>
      </c>
      <c r="H108" s="575">
        <f t="shared" si="2"/>
        <v>0</v>
      </c>
    </row>
    <row r="109" spans="1:8" ht="12.75">
      <c r="A109" s="607" t="s">
        <v>245</v>
      </c>
      <c r="B109" s="608" t="s">
        <v>154</v>
      </c>
      <c r="C109" s="605">
        <f>'5.2. Помещения'!C9</f>
        <v>0</v>
      </c>
      <c r="D109" s="575">
        <f>SUM('5.2. Помещения'!D9:F9)</f>
        <v>0</v>
      </c>
      <c r="E109" s="575">
        <f>SUM('5.2. Помещения'!G9:I9)</f>
        <v>0</v>
      </c>
      <c r="F109" s="575">
        <f>SUM('5.2. Помещения'!J9:L9)</f>
        <v>0</v>
      </c>
      <c r="G109" s="575">
        <f>SUM('5.2. Помещения'!M9:O9)</f>
        <v>0</v>
      </c>
      <c r="H109" s="575">
        <f t="shared" si="2"/>
        <v>0</v>
      </c>
    </row>
    <row r="110" spans="1:10" s="603" customFormat="1" ht="12.75">
      <c r="A110" s="832" t="s">
        <v>155</v>
      </c>
      <c r="B110" s="833"/>
      <c r="C110" s="594">
        <f>SUM(C111:C113)</f>
        <v>0</v>
      </c>
      <c r="D110" s="594">
        <f>SUM(D111:D113)</f>
        <v>0</v>
      </c>
      <c r="E110" s="594">
        <f>SUM(E111:E113)</f>
        <v>0</v>
      </c>
      <c r="F110" s="594">
        <f>SUM(F111:F113)</f>
        <v>0</v>
      </c>
      <c r="G110" s="594">
        <f>SUM(G111:G113)</f>
        <v>0</v>
      </c>
      <c r="H110" s="601">
        <f t="shared" si="2"/>
        <v>0</v>
      </c>
      <c r="I110" s="602"/>
      <c r="J110" s="602"/>
    </row>
    <row r="111" spans="1:8" ht="12.75">
      <c r="A111" s="591" t="s">
        <v>246</v>
      </c>
      <c r="B111" s="604" t="s">
        <v>242</v>
      </c>
      <c r="C111" s="605">
        <f>'5.2. Помещения'!C11</f>
        <v>0</v>
      </c>
      <c r="D111" s="609">
        <f>SUM('5.2. Помещения'!D11:F11)</f>
        <v>0</v>
      </c>
      <c r="E111" s="609">
        <f>SUM('5.2. Помещения'!G11:I11)</f>
        <v>0</v>
      </c>
      <c r="F111" s="609">
        <f>SUM('5.2. Помещения'!J11:L11)</f>
        <v>0</v>
      </c>
      <c r="G111" s="609">
        <f>SUM('5.2. Помещения'!M11:O11)</f>
        <v>0</v>
      </c>
      <c r="H111" s="575">
        <f t="shared" si="2"/>
        <v>0</v>
      </c>
    </row>
    <row r="112" spans="1:8" ht="12.75">
      <c r="A112" s="572" t="s">
        <v>247</v>
      </c>
      <c r="B112" s="606" t="s">
        <v>244</v>
      </c>
      <c r="C112" s="605">
        <f>'5.2. Помещения'!C12</f>
        <v>0</v>
      </c>
      <c r="D112" s="575">
        <f>SUM('5.2. Помещения'!D12:F12)</f>
        <v>0</v>
      </c>
      <c r="E112" s="575">
        <f>SUM('5.2. Помещения'!G12:I12)</f>
        <v>0</v>
      </c>
      <c r="F112" s="575">
        <f>SUM('5.2. Помещения'!J12:L12)</f>
        <v>0</v>
      </c>
      <c r="G112" s="575">
        <f>SUM('5.2. Помещения'!M12:O12)</f>
        <v>0</v>
      </c>
      <c r="H112" s="575">
        <f t="shared" si="2"/>
        <v>0</v>
      </c>
    </row>
    <row r="113" spans="1:8" ht="12.75">
      <c r="A113" s="572" t="s">
        <v>248</v>
      </c>
      <c r="B113" s="606" t="s">
        <v>154</v>
      </c>
      <c r="C113" s="605">
        <f>'5.2. Помещения'!C13</f>
        <v>0</v>
      </c>
      <c r="D113" s="575">
        <f>SUM('5.2. Помещения'!D13:F13)</f>
        <v>0</v>
      </c>
      <c r="E113" s="575">
        <f>SUM('5.2. Помещения'!G13:I13)</f>
        <v>0</v>
      </c>
      <c r="F113" s="575">
        <f>SUM('5.2. Помещения'!J13:L13)</f>
        <v>0</v>
      </c>
      <c r="G113" s="575">
        <f>SUM('5.2. Помещения'!M13:O13)</f>
        <v>0</v>
      </c>
      <c r="H113" s="575">
        <f t="shared" si="2"/>
        <v>0</v>
      </c>
    </row>
    <row r="114" spans="1:7" ht="12.75">
      <c r="A114" s="577"/>
      <c r="B114" s="610"/>
      <c r="C114" s="610"/>
      <c r="D114" s="610"/>
      <c r="E114" s="610"/>
      <c r="F114" s="610"/>
      <c r="G114" s="610"/>
    </row>
    <row r="115" spans="1:7" ht="12.75">
      <c r="A115" s="577"/>
      <c r="B115" s="556" t="s">
        <v>297</v>
      </c>
      <c r="C115" s="611"/>
      <c r="D115" s="611"/>
      <c r="E115" s="611"/>
      <c r="F115" s="611"/>
      <c r="G115" s="611"/>
    </row>
    <row r="116" spans="1:8" ht="11.25" customHeight="1">
      <c r="A116" s="781" t="s">
        <v>125</v>
      </c>
      <c r="B116" s="849" t="s">
        <v>158</v>
      </c>
      <c r="C116" s="850"/>
      <c r="D116" s="851"/>
      <c r="E116" s="879" t="s">
        <v>159</v>
      </c>
      <c r="F116" s="803" t="s">
        <v>160</v>
      </c>
      <c r="G116" s="805"/>
      <c r="H116" s="781" t="s">
        <v>161</v>
      </c>
    </row>
    <row r="117" spans="1:8" ht="26.25" thickBot="1">
      <c r="A117" s="826"/>
      <c r="B117" s="855"/>
      <c r="C117" s="856"/>
      <c r="D117" s="857"/>
      <c r="E117" s="880"/>
      <c r="F117" s="580" t="s">
        <v>162</v>
      </c>
      <c r="G117" s="580" t="s">
        <v>263</v>
      </c>
      <c r="H117" s="826"/>
    </row>
    <row r="118" spans="1:8" ht="13.5" thickTop="1">
      <c r="A118" s="834" t="s">
        <v>132</v>
      </c>
      <c r="B118" s="835"/>
      <c r="C118" s="835"/>
      <c r="D118" s="835"/>
      <c r="E118" s="835"/>
      <c r="F118" s="835"/>
      <c r="G118" s="836"/>
      <c r="H118" s="613">
        <f>SUM(H119:H143)</f>
        <v>0</v>
      </c>
    </row>
    <row r="119" spans="1:8" ht="12.75">
      <c r="A119" s="586">
        <v>1</v>
      </c>
      <c r="B119" s="828">
        <f>'5.3. Оборудование'!B6</f>
        <v>0</v>
      </c>
      <c r="C119" s="812"/>
      <c r="D119" s="812"/>
      <c r="E119" s="592">
        <f>'5.3. Оборудование'!C6</f>
        <v>0</v>
      </c>
      <c r="F119" s="592">
        <f>'5.3. Оборудование'!D6</f>
        <v>0</v>
      </c>
      <c r="G119" s="592">
        <f>'5.3. Оборудование'!E6</f>
        <v>0</v>
      </c>
      <c r="H119" s="614">
        <f aca="true" t="shared" si="3" ref="H119:H143">E119*G119</f>
        <v>0</v>
      </c>
    </row>
    <row r="120" spans="1:8" ht="12.75">
      <c r="A120" s="586">
        <v>2</v>
      </c>
      <c r="B120" s="828">
        <f>'5.3. Оборудование'!B7</f>
        <v>0</v>
      </c>
      <c r="C120" s="812"/>
      <c r="D120" s="812"/>
      <c r="E120" s="592">
        <f>'5.3. Оборудование'!C7</f>
        <v>0</v>
      </c>
      <c r="F120" s="592">
        <f>'5.3. Оборудование'!D7</f>
        <v>0</v>
      </c>
      <c r="G120" s="592">
        <f>'5.3. Оборудование'!E7</f>
        <v>0</v>
      </c>
      <c r="H120" s="614">
        <f t="shared" si="3"/>
        <v>0</v>
      </c>
    </row>
    <row r="121" spans="1:8" ht="12.75">
      <c r="A121" s="586">
        <v>3</v>
      </c>
      <c r="B121" s="828">
        <f>'5.3. Оборудование'!B8</f>
        <v>0</v>
      </c>
      <c r="C121" s="812"/>
      <c r="D121" s="812"/>
      <c r="E121" s="592">
        <f>'5.3. Оборудование'!C8</f>
        <v>0</v>
      </c>
      <c r="F121" s="592">
        <f>'5.3. Оборудование'!D8</f>
        <v>0</v>
      </c>
      <c r="G121" s="592">
        <f>'5.3. Оборудование'!E8</f>
        <v>0</v>
      </c>
      <c r="H121" s="614">
        <f t="shared" si="3"/>
        <v>0</v>
      </c>
    </row>
    <row r="122" spans="1:8" ht="12.75">
      <c r="A122" s="586">
        <v>4</v>
      </c>
      <c r="B122" s="828">
        <f>'5.3. Оборудование'!B9</f>
        <v>0</v>
      </c>
      <c r="C122" s="812"/>
      <c r="D122" s="812"/>
      <c r="E122" s="592">
        <f>'5.3. Оборудование'!C9</f>
        <v>0</v>
      </c>
      <c r="F122" s="592">
        <f>'5.3. Оборудование'!D9</f>
        <v>0</v>
      </c>
      <c r="G122" s="592">
        <f>'5.3. Оборудование'!E9</f>
        <v>0</v>
      </c>
      <c r="H122" s="614">
        <f t="shared" si="3"/>
        <v>0</v>
      </c>
    </row>
    <row r="123" spans="1:8" ht="12.75">
      <c r="A123" s="586">
        <v>5</v>
      </c>
      <c r="B123" s="828">
        <f>'5.3. Оборудование'!B10</f>
        <v>0</v>
      </c>
      <c r="C123" s="812"/>
      <c r="D123" s="812"/>
      <c r="E123" s="592">
        <f>'5.3. Оборудование'!C10</f>
        <v>0</v>
      </c>
      <c r="F123" s="592">
        <f>'5.3. Оборудование'!D10</f>
        <v>0</v>
      </c>
      <c r="G123" s="592">
        <f>'5.3. Оборудование'!E10</f>
        <v>0</v>
      </c>
      <c r="H123" s="614">
        <f t="shared" si="3"/>
        <v>0</v>
      </c>
    </row>
    <row r="124" spans="1:8" ht="12.75">
      <c r="A124" s="586">
        <v>6</v>
      </c>
      <c r="B124" s="828">
        <f>'5.3. Оборудование'!B11</f>
        <v>0</v>
      </c>
      <c r="C124" s="812"/>
      <c r="D124" s="812"/>
      <c r="E124" s="592">
        <f>'5.3. Оборудование'!C11</f>
        <v>0</v>
      </c>
      <c r="F124" s="592">
        <f>'5.3. Оборудование'!D11</f>
        <v>0</v>
      </c>
      <c r="G124" s="592">
        <f>'5.3. Оборудование'!E11</f>
        <v>0</v>
      </c>
      <c r="H124" s="614">
        <f t="shared" si="3"/>
        <v>0</v>
      </c>
    </row>
    <row r="125" spans="1:8" ht="12.75">
      <c r="A125" s="586">
        <v>7</v>
      </c>
      <c r="B125" s="828">
        <f>'5.3. Оборудование'!B12</f>
        <v>0</v>
      </c>
      <c r="C125" s="812"/>
      <c r="D125" s="812"/>
      <c r="E125" s="592">
        <f>'5.3. Оборудование'!C12</f>
        <v>0</v>
      </c>
      <c r="F125" s="592">
        <f>'5.3. Оборудование'!D12</f>
        <v>0</v>
      </c>
      <c r="G125" s="592">
        <f>'5.3. Оборудование'!E12</f>
        <v>0</v>
      </c>
      <c r="H125" s="614">
        <f t="shared" si="3"/>
        <v>0</v>
      </c>
    </row>
    <row r="126" spans="1:8" ht="12.75">
      <c r="A126" s="586">
        <v>8</v>
      </c>
      <c r="B126" s="828">
        <f>'5.3. Оборудование'!B13</f>
        <v>0</v>
      </c>
      <c r="C126" s="812"/>
      <c r="D126" s="812"/>
      <c r="E126" s="592">
        <f>'5.3. Оборудование'!C13</f>
        <v>0</v>
      </c>
      <c r="F126" s="592">
        <f>'5.3. Оборудование'!D13</f>
        <v>0</v>
      </c>
      <c r="G126" s="592">
        <f>'5.3. Оборудование'!E13</f>
        <v>0</v>
      </c>
      <c r="H126" s="614">
        <f t="shared" si="3"/>
        <v>0</v>
      </c>
    </row>
    <row r="127" spans="1:8" ht="12.75">
      <c r="A127" s="586">
        <v>9</v>
      </c>
      <c r="B127" s="828">
        <f>'5.3. Оборудование'!B14</f>
        <v>0</v>
      </c>
      <c r="C127" s="812"/>
      <c r="D127" s="812"/>
      <c r="E127" s="592">
        <f>'5.3. Оборудование'!C14</f>
        <v>0</v>
      </c>
      <c r="F127" s="592">
        <f>'5.3. Оборудование'!D14</f>
        <v>0</v>
      </c>
      <c r="G127" s="592">
        <f>'5.3. Оборудование'!E14</f>
        <v>0</v>
      </c>
      <c r="H127" s="614">
        <f t="shared" si="3"/>
        <v>0</v>
      </c>
    </row>
    <row r="128" spans="1:8" ht="12.75">
      <c r="A128" s="586">
        <v>10</v>
      </c>
      <c r="B128" s="828">
        <f>'5.3. Оборудование'!B15</f>
        <v>0</v>
      </c>
      <c r="C128" s="812"/>
      <c r="D128" s="812"/>
      <c r="E128" s="592">
        <f>'5.3. Оборудование'!C15</f>
        <v>0</v>
      </c>
      <c r="F128" s="592">
        <f>'5.3. Оборудование'!D15</f>
        <v>0</v>
      </c>
      <c r="G128" s="592">
        <f>'5.3. Оборудование'!E15</f>
        <v>0</v>
      </c>
      <c r="H128" s="614">
        <f t="shared" si="3"/>
        <v>0</v>
      </c>
    </row>
    <row r="129" spans="1:8" ht="12.75">
      <c r="A129" s="586">
        <v>11</v>
      </c>
      <c r="B129" s="828">
        <f>'5.3. Оборудование'!B16</f>
        <v>0</v>
      </c>
      <c r="C129" s="812"/>
      <c r="D129" s="812"/>
      <c r="E129" s="592">
        <f>'5.3. Оборудование'!C16</f>
        <v>0</v>
      </c>
      <c r="F129" s="592">
        <f>'5.3. Оборудование'!D16</f>
        <v>0</v>
      </c>
      <c r="G129" s="592">
        <f>'5.3. Оборудование'!E16</f>
        <v>0</v>
      </c>
      <c r="H129" s="614">
        <f t="shared" si="3"/>
        <v>0</v>
      </c>
    </row>
    <row r="130" spans="1:8" ht="12.75">
      <c r="A130" s="586">
        <v>12</v>
      </c>
      <c r="B130" s="828">
        <f>'5.3. Оборудование'!B17</f>
        <v>0</v>
      </c>
      <c r="C130" s="812"/>
      <c r="D130" s="812"/>
      <c r="E130" s="592">
        <f>'5.3. Оборудование'!C17</f>
        <v>0</v>
      </c>
      <c r="F130" s="592">
        <f>'5.3. Оборудование'!D17</f>
        <v>0</v>
      </c>
      <c r="G130" s="592">
        <f>'5.3. Оборудование'!E17</f>
        <v>0</v>
      </c>
      <c r="H130" s="614">
        <f t="shared" si="3"/>
        <v>0</v>
      </c>
    </row>
    <row r="131" spans="1:8" ht="12.75">
      <c r="A131" s="586">
        <v>13</v>
      </c>
      <c r="B131" s="828">
        <f>'5.3. Оборудование'!B18</f>
        <v>0</v>
      </c>
      <c r="C131" s="812"/>
      <c r="D131" s="812"/>
      <c r="E131" s="592">
        <f>'5.3. Оборудование'!C18</f>
        <v>0</v>
      </c>
      <c r="F131" s="592">
        <f>'5.3. Оборудование'!D18</f>
        <v>0</v>
      </c>
      <c r="G131" s="592">
        <f>'5.3. Оборудование'!E18</f>
        <v>0</v>
      </c>
      <c r="H131" s="614">
        <f t="shared" si="3"/>
        <v>0</v>
      </c>
    </row>
    <row r="132" spans="1:8" ht="12.75">
      <c r="A132" s="586">
        <v>14</v>
      </c>
      <c r="B132" s="828">
        <f>'5.3. Оборудование'!B19</f>
        <v>0</v>
      </c>
      <c r="C132" s="812"/>
      <c r="D132" s="812"/>
      <c r="E132" s="592">
        <f>'5.3. Оборудование'!C19</f>
        <v>0</v>
      </c>
      <c r="F132" s="592">
        <f>'5.3. Оборудование'!D19</f>
        <v>0</v>
      </c>
      <c r="G132" s="592">
        <f>'5.3. Оборудование'!E19</f>
        <v>0</v>
      </c>
      <c r="H132" s="614">
        <f t="shared" si="3"/>
        <v>0</v>
      </c>
    </row>
    <row r="133" spans="1:8" ht="12.75">
      <c r="A133" s="586">
        <v>15</v>
      </c>
      <c r="B133" s="828">
        <f>'5.3. Оборудование'!B20</f>
        <v>0</v>
      </c>
      <c r="C133" s="812"/>
      <c r="D133" s="812"/>
      <c r="E133" s="592">
        <f>'5.3. Оборудование'!C20</f>
        <v>0</v>
      </c>
      <c r="F133" s="592">
        <f>'5.3. Оборудование'!D20</f>
        <v>0</v>
      </c>
      <c r="G133" s="592">
        <f>'5.3. Оборудование'!E20</f>
        <v>0</v>
      </c>
      <c r="H133" s="614">
        <f t="shared" si="3"/>
        <v>0</v>
      </c>
    </row>
    <row r="134" spans="1:8" ht="12.75">
      <c r="A134" s="586">
        <v>16</v>
      </c>
      <c r="B134" s="828">
        <f>'5.3. Оборудование'!B21</f>
        <v>0</v>
      </c>
      <c r="C134" s="812"/>
      <c r="D134" s="812"/>
      <c r="E134" s="592">
        <f>'5.3. Оборудование'!C21</f>
        <v>0</v>
      </c>
      <c r="F134" s="592">
        <f>'5.3. Оборудование'!D21</f>
        <v>0</v>
      </c>
      <c r="G134" s="592">
        <f>'5.3. Оборудование'!E21</f>
        <v>0</v>
      </c>
      <c r="H134" s="614">
        <f t="shared" si="3"/>
        <v>0</v>
      </c>
    </row>
    <row r="135" spans="1:8" ht="12.75">
      <c r="A135" s="586">
        <v>17</v>
      </c>
      <c r="B135" s="828">
        <f>'5.3. Оборудование'!B22</f>
        <v>0</v>
      </c>
      <c r="C135" s="812"/>
      <c r="D135" s="812"/>
      <c r="E135" s="592">
        <f>'5.3. Оборудование'!C22</f>
        <v>0</v>
      </c>
      <c r="F135" s="592">
        <f>'5.3. Оборудование'!D22</f>
        <v>0</v>
      </c>
      <c r="G135" s="592">
        <f>'5.3. Оборудование'!E22</f>
        <v>0</v>
      </c>
      <c r="H135" s="614">
        <f t="shared" si="3"/>
        <v>0</v>
      </c>
    </row>
    <row r="136" spans="1:8" ht="12.75">
      <c r="A136" s="586">
        <v>18</v>
      </c>
      <c r="B136" s="828">
        <f>'5.3. Оборудование'!B23</f>
        <v>0</v>
      </c>
      <c r="C136" s="812"/>
      <c r="D136" s="812"/>
      <c r="E136" s="592">
        <f>'5.3. Оборудование'!C23</f>
        <v>0</v>
      </c>
      <c r="F136" s="592">
        <f>'5.3. Оборудование'!D23</f>
        <v>0</v>
      </c>
      <c r="G136" s="592">
        <f>'5.3. Оборудование'!E23</f>
        <v>0</v>
      </c>
      <c r="H136" s="614">
        <f>E136*G136</f>
        <v>0</v>
      </c>
    </row>
    <row r="137" spans="1:8" ht="12.75">
      <c r="A137" s="586">
        <v>19</v>
      </c>
      <c r="B137" s="828">
        <f>'5.3. Оборудование'!B24</f>
        <v>0</v>
      </c>
      <c r="C137" s="812"/>
      <c r="D137" s="812"/>
      <c r="E137" s="592">
        <f>'5.3. Оборудование'!C24</f>
        <v>0</v>
      </c>
      <c r="F137" s="592">
        <f>'5.3. Оборудование'!D24</f>
        <v>0</v>
      </c>
      <c r="G137" s="592">
        <f>'5.3. Оборудование'!E24</f>
        <v>0</v>
      </c>
      <c r="H137" s="614">
        <f t="shared" si="3"/>
        <v>0</v>
      </c>
    </row>
    <row r="138" spans="1:8" ht="12.75">
      <c r="A138" s="586">
        <v>20</v>
      </c>
      <c r="B138" s="828">
        <f>'5.3. Оборудование'!B25</f>
        <v>0</v>
      </c>
      <c r="C138" s="812"/>
      <c r="D138" s="812"/>
      <c r="E138" s="592">
        <f>'5.3. Оборудование'!C25</f>
        <v>0</v>
      </c>
      <c r="F138" s="592">
        <f>'5.3. Оборудование'!D25</f>
        <v>0</v>
      </c>
      <c r="G138" s="592">
        <f>'5.3. Оборудование'!E25</f>
        <v>0</v>
      </c>
      <c r="H138" s="614">
        <f t="shared" si="3"/>
        <v>0</v>
      </c>
    </row>
    <row r="139" spans="1:8" ht="12.75">
      <c r="A139" s="586">
        <v>21</v>
      </c>
      <c r="B139" s="828">
        <f>'5.3. Оборудование'!B26</f>
        <v>0</v>
      </c>
      <c r="C139" s="812"/>
      <c r="D139" s="812"/>
      <c r="E139" s="592">
        <f>'5.3. Оборудование'!C26</f>
        <v>0</v>
      </c>
      <c r="F139" s="592">
        <f>'5.3. Оборудование'!D26</f>
        <v>0</v>
      </c>
      <c r="G139" s="592">
        <f>'5.3. Оборудование'!E26</f>
        <v>0</v>
      </c>
      <c r="H139" s="614">
        <f t="shared" si="3"/>
        <v>0</v>
      </c>
    </row>
    <row r="140" spans="1:8" ht="12.75">
      <c r="A140" s="586">
        <v>22</v>
      </c>
      <c r="B140" s="828">
        <f>'5.3. Оборудование'!B27</f>
        <v>0</v>
      </c>
      <c r="C140" s="812"/>
      <c r="D140" s="812"/>
      <c r="E140" s="592">
        <f>'5.3. Оборудование'!C27</f>
        <v>0</v>
      </c>
      <c r="F140" s="592">
        <f>'5.3. Оборудование'!D27</f>
        <v>0</v>
      </c>
      <c r="G140" s="592">
        <f>'5.3. Оборудование'!E27</f>
        <v>0</v>
      </c>
      <c r="H140" s="614">
        <f t="shared" si="3"/>
        <v>0</v>
      </c>
    </row>
    <row r="141" spans="1:8" ht="12.75">
      <c r="A141" s="586">
        <v>23</v>
      </c>
      <c r="B141" s="828">
        <f>'5.3. Оборудование'!B28</f>
        <v>0</v>
      </c>
      <c r="C141" s="812"/>
      <c r="D141" s="812"/>
      <c r="E141" s="592">
        <f>'5.3. Оборудование'!C28</f>
        <v>0</v>
      </c>
      <c r="F141" s="592">
        <f>'5.3. Оборудование'!D28</f>
        <v>0</v>
      </c>
      <c r="G141" s="592">
        <f>'5.3. Оборудование'!E28</f>
        <v>0</v>
      </c>
      <c r="H141" s="614">
        <f t="shared" si="3"/>
        <v>0</v>
      </c>
    </row>
    <row r="142" spans="1:8" ht="12.75">
      <c r="A142" s="586">
        <v>24</v>
      </c>
      <c r="B142" s="828">
        <f>'5.3. Оборудование'!B29</f>
        <v>0</v>
      </c>
      <c r="C142" s="812"/>
      <c r="D142" s="812"/>
      <c r="E142" s="592">
        <f>'5.3. Оборудование'!C29</f>
        <v>0</v>
      </c>
      <c r="F142" s="592">
        <f>'5.3. Оборудование'!D29</f>
        <v>0</v>
      </c>
      <c r="G142" s="592">
        <f>'5.3. Оборудование'!E29</f>
        <v>0</v>
      </c>
      <c r="H142" s="614">
        <f t="shared" si="3"/>
        <v>0</v>
      </c>
    </row>
    <row r="143" spans="1:8" ht="12.75">
      <c r="A143" s="586">
        <v>25</v>
      </c>
      <c r="B143" s="828">
        <f>'5.3. Оборудование'!B30</f>
        <v>0</v>
      </c>
      <c r="C143" s="812"/>
      <c r="D143" s="812"/>
      <c r="E143" s="615"/>
      <c r="F143" s="616"/>
      <c r="G143" s="617"/>
      <c r="H143" s="614">
        <f t="shared" si="3"/>
        <v>0</v>
      </c>
    </row>
    <row r="144" spans="1:7" ht="12.75">
      <c r="A144" s="577"/>
      <c r="B144" s="610"/>
      <c r="C144" s="610"/>
      <c r="D144" s="610"/>
      <c r="E144" s="610"/>
      <c r="F144" s="610"/>
      <c r="G144" s="610"/>
    </row>
    <row r="145" spans="1:8" ht="12.75">
      <c r="A145" s="557"/>
      <c r="B145" s="618" t="s">
        <v>348</v>
      </c>
      <c r="C145" s="619"/>
      <c r="D145" s="619"/>
      <c r="E145" s="619"/>
      <c r="F145" s="619"/>
      <c r="G145" s="619"/>
      <c r="H145" s="619"/>
    </row>
    <row r="146" spans="1:8" ht="12.75">
      <c r="A146" s="845" t="s">
        <v>125</v>
      </c>
      <c r="B146" s="845" t="s">
        <v>105</v>
      </c>
      <c r="C146" s="873" t="str">
        <f>C17</f>
        <v>"0" период</v>
      </c>
      <c r="D146" s="845" t="s">
        <v>240</v>
      </c>
      <c r="E146" s="845"/>
      <c r="F146" s="845"/>
      <c r="G146" s="845"/>
      <c r="H146" s="620" t="s">
        <v>301</v>
      </c>
    </row>
    <row r="147" spans="1:8" ht="26.25" thickBot="1">
      <c r="A147" s="846"/>
      <c r="B147" s="846"/>
      <c r="C147" s="874"/>
      <c r="D147" s="621" t="s">
        <v>258</v>
      </c>
      <c r="E147" s="621" t="s">
        <v>259</v>
      </c>
      <c r="F147" s="621" t="s">
        <v>260</v>
      </c>
      <c r="G147" s="621" t="s">
        <v>261</v>
      </c>
      <c r="H147" s="622" t="s">
        <v>14</v>
      </c>
    </row>
    <row r="148" spans="1:8" ht="13.5" thickTop="1">
      <c r="A148" s="871" t="s">
        <v>132</v>
      </c>
      <c r="B148" s="872"/>
      <c r="C148" s="623">
        <f aca="true" t="shared" si="4" ref="C148:H148">SUM(C149:C152)</f>
        <v>0</v>
      </c>
      <c r="D148" s="623">
        <f t="shared" si="4"/>
        <v>0</v>
      </c>
      <c r="E148" s="623">
        <f t="shared" si="4"/>
        <v>0</v>
      </c>
      <c r="F148" s="623">
        <f t="shared" si="4"/>
        <v>0</v>
      </c>
      <c r="G148" s="623">
        <f t="shared" si="4"/>
        <v>0</v>
      </c>
      <c r="H148" s="623">
        <f t="shared" si="4"/>
        <v>0</v>
      </c>
    </row>
    <row r="149" spans="1:8" ht="12.75">
      <c r="A149" s="624" t="s">
        <v>241</v>
      </c>
      <c r="B149" s="625" t="s">
        <v>167</v>
      </c>
      <c r="C149" s="626">
        <f>Поквартально!B55</f>
        <v>0</v>
      </c>
      <c r="D149" s="626">
        <f>Поквартально!C55</f>
        <v>0</v>
      </c>
      <c r="E149" s="626">
        <f>Поквартально!D55</f>
        <v>0</v>
      </c>
      <c r="F149" s="626">
        <f>Поквартально!E55</f>
        <v>0</v>
      </c>
      <c r="G149" s="626">
        <f>Поквартально!F55</f>
        <v>0</v>
      </c>
      <c r="H149" s="627">
        <f>SUM(C149:G149)</f>
        <v>0</v>
      </c>
    </row>
    <row r="150" spans="1:8" ht="25.5">
      <c r="A150" s="624" t="s">
        <v>243</v>
      </c>
      <c r="B150" s="625" t="s">
        <v>168</v>
      </c>
      <c r="C150" s="626">
        <f>Поквартально!B56</f>
        <v>0</v>
      </c>
      <c r="D150" s="626">
        <f>Поквартально!C56</f>
        <v>0</v>
      </c>
      <c r="E150" s="626">
        <f>Поквартально!D56</f>
        <v>0</v>
      </c>
      <c r="F150" s="626">
        <f>Поквартально!E56</f>
        <v>0</v>
      </c>
      <c r="G150" s="626">
        <f>Поквартально!F56</f>
        <v>0</v>
      </c>
      <c r="H150" s="627">
        <f>SUM(C150:G150)</f>
        <v>0</v>
      </c>
    </row>
    <row r="151" spans="1:8" ht="25.5">
      <c r="A151" s="624" t="s">
        <v>245</v>
      </c>
      <c r="B151" s="625" t="s">
        <v>302</v>
      </c>
      <c r="C151" s="626">
        <f>Поквартально!B57</f>
        <v>0</v>
      </c>
      <c r="D151" s="626">
        <f>Поквартально!C57</f>
        <v>0</v>
      </c>
      <c r="E151" s="626">
        <f>Поквартально!D57</f>
        <v>0</v>
      </c>
      <c r="F151" s="626">
        <f>Поквартально!E57</f>
        <v>0</v>
      </c>
      <c r="G151" s="626">
        <f>Поквартально!F57</f>
        <v>0</v>
      </c>
      <c r="H151" s="627">
        <f>SUM(C151:G151)</f>
        <v>0</v>
      </c>
    </row>
    <row r="152" spans="1:8" ht="12.75">
      <c r="A152" s="624" t="s">
        <v>246</v>
      </c>
      <c r="B152" s="625" t="s">
        <v>170</v>
      </c>
      <c r="C152" s="626">
        <f>Поквартально!B58</f>
        <v>0</v>
      </c>
      <c r="D152" s="626">
        <f>Поквартально!C58</f>
        <v>0</v>
      </c>
      <c r="E152" s="626">
        <f>Поквартально!D58</f>
        <v>0</v>
      </c>
      <c r="F152" s="626">
        <f>Поквартально!E58</f>
        <v>0</v>
      </c>
      <c r="G152" s="626">
        <f>Поквартально!F58</f>
        <v>0</v>
      </c>
      <c r="H152" s="627">
        <f>SUM(C152:G152)</f>
        <v>0</v>
      </c>
    </row>
    <row r="153" spans="1:7" ht="12.75">
      <c r="A153" s="577"/>
      <c r="B153" s="610"/>
      <c r="C153" s="610"/>
      <c r="D153" s="610"/>
      <c r="E153" s="610"/>
      <c r="F153" s="610"/>
      <c r="G153" s="610"/>
    </row>
    <row r="154" ht="12.75">
      <c r="B154" s="568" t="s">
        <v>303</v>
      </c>
    </row>
    <row r="155" spans="1:9" ht="11.25" customHeight="1">
      <c r="A155" s="781" t="s">
        <v>125</v>
      </c>
      <c r="B155" s="786" t="s">
        <v>105</v>
      </c>
      <c r="C155" s="786" t="s">
        <v>295</v>
      </c>
      <c r="D155" s="843" t="str">
        <f>C17</f>
        <v>"0" период</v>
      </c>
      <c r="E155" s="818" t="s">
        <v>239</v>
      </c>
      <c r="F155" s="819"/>
      <c r="G155" s="819"/>
      <c r="H155" s="820"/>
      <c r="I155" s="786" t="s">
        <v>293</v>
      </c>
    </row>
    <row r="156" spans="1:9" ht="26.25" thickBot="1">
      <c r="A156" s="826"/>
      <c r="B156" s="787"/>
      <c r="C156" s="782"/>
      <c r="D156" s="844"/>
      <c r="E156" s="558" t="str">
        <f>D18</f>
        <v>1 период</v>
      </c>
      <c r="F156" s="558" t="str">
        <f>E18</f>
        <v>2 период</v>
      </c>
      <c r="G156" s="558" t="str">
        <f>F18</f>
        <v>3 период</v>
      </c>
      <c r="H156" s="558" t="str">
        <f>G18</f>
        <v>4 период</v>
      </c>
      <c r="I156" s="787"/>
    </row>
    <row r="157" spans="1:9" ht="13.5" thickTop="1">
      <c r="A157" s="821" t="s">
        <v>132</v>
      </c>
      <c r="B157" s="829"/>
      <c r="C157" s="877"/>
      <c r="D157" s="570">
        <f aca="true" t="shared" si="5" ref="D157:I157">SUM(D160,D163,D166,D169,D172,D175,D178,D181,D184,D187,D190,D193,D196,D199,D202)</f>
        <v>0</v>
      </c>
      <c r="E157" s="570">
        <f t="shared" si="5"/>
        <v>0</v>
      </c>
      <c r="F157" s="570">
        <f t="shared" si="5"/>
        <v>0</v>
      </c>
      <c r="G157" s="570">
        <f t="shared" si="5"/>
        <v>0</v>
      </c>
      <c r="H157" s="570">
        <f t="shared" si="5"/>
        <v>0</v>
      </c>
      <c r="I157" s="570">
        <f t="shared" si="5"/>
        <v>0</v>
      </c>
    </row>
    <row r="158" spans="1:9" ht="12.75">
      <c r="A158" s="771">
        <v>1</v>
      </c>
      <c r="B158" s="773">
        <f>T('5.4.1. Сырье и материалы'!B6:B8)</f>
      </c>
      <c r="C158" s="572" t="str">
        <f>'5.4.1. Сырье и материалы'!C6</f>
        <v>Кол-во</v>
      </c>
      <c r="D158" s="628">
        <f>'5.4.1. Сырье и материалы'!D6</f>
        <v>0</v>
      </c>
      <c r="E158" s="575">
        <f>SUM('5.4.1. Сырье и материалы'!E6:G6)</f>
        <v>0</v>
      </c>
      <c r="F158" s="575">
        <f>SUM('5.4.1. Сырье и материалы'!H6:J6)</f>
        <v>0</v>
      </c>
      <c r="G158" s="575">
        <f>SUM('5.4.1. Сырье и материалы'!K6:M6)</f>
        <v>0</v>
      </c>
      <c r="H158" s="575">
        <f>SUM('5.4.1. Сырье и материалы'!N6:P6)</f>
        <v>0</v>
      </c>
      <c r="I158" s="592">
        <f>SUM(D158:H158)</f>
        <v>0</v>
      </c>
    </row>
    <row r="159" spans="1:9" ht="25.5">
      <c r="A159" s="772"/>
      <c r="B159" s="774"/>
      <c r="C159" s="572" t="s">
        <v>233</v>
      </c>
      <c r="D159" s="628">
        <f>'5.4.1. Сырье и материалы'!D7</f>
        <v>0</v>
      </c>
      <c r="E159" s="575">
        <f>'5.4.1. Сырье и материалы'!D7</f>
        <v>0</v>
      </c>
      <c r="F159" s="575">
        <f>E159</f>
        <v>0</v>
      </c>
      <c r="G159" s="575">
        <f>F159</f>
        <v>0</v>
      </c>
      <c r="H159" s="575">
        <f>G159</f>
        <v>0</v>
      </c>
      <c r="I159" s="592">
        <f>H159</f>
        <v>0</v>
      </c>
    </row>
    <row r="160" spans="1:9" ht="12.75">
      <c r="A160" s="772"/>
      <c r="B160" s="775"/>
      <c r="C160" s="589" t="s">
        <v>148</v>
      </c>
      <c r="D160" s="601">
        <f aca="true" t="shared" si="6" ref="D160:I160">D158*D159</f>
        <v>0</v>
      </c>
      <c r="E160" s="601">
        <f t="shared" si="6"/>
        <v>0</v>
      </c>
      <c r="F160" s="601">
        <f t="shared" si="6"/>
        <v>0</v>
      </c>
      <c r="G160" s="601">
        <f t="shared" si="6"/>
        <v>0</v>
      </c>
      <c r="H160" s="601">
        <f t="shared" si="6"/>
        <v>0</v>
      </c>
      <c r="I160" s="601">
        <f t="shared" si="6"/>
        <v>0</v>
      </c>
    </row>
    <row r="161" spans="1:9" ht="12.75">
      <c r="A161" s="771">
        <v>2</v>
      </c>
      <c r="B161" s="773">
        <f>T('5.4.1. Сырье и материалы'!B9:B11)</f>
      </c>
      <c r="C161" s="572" t="s">
        <v>146</v>
      </c>
      <c r="D161" s="628">
        <f>'5.4.1. Сырье и материалы'!D9</f>
        <v>0</v>
      </c>
      <c r="E161" s="575">
        <f>SUM('5.4.1. Сырье и материалы'!E9:G9)</f>
        <v>0</v>
      </c>
      <c r="F161" s="575">
        <f>SUM('5.4.1. Сырье и материалы'!H9:J9)</f>
        <v>0</v>
      </c>
      <c r="G161" s="575">
        <f>SUM('5.4.1. Сырье и материалы'!K9:M9)</f>
        <v>0</v>
      </c>
      <c r="H161" s="575">
        <f>SUM('5.4.1. Сырье и материалы'!N9:P9)</f>
        <v>0</v>
      </c>
      <c r="I161" s="592">
        <f>SUM(D161:H161)</f>
        <v>0</v>
      </c>
    </row>
    <row r="162" spans="1:9" ht="25.5">
      <c r="A162" s="772"/>
      <c r="B162" s="774"/>
      <c r="C162" s="572" t="s">
        <v>233</v>
      </c>
      <c r="D162" s="628">
        <f>'5.4.1. Сырье и материалы'!D10</f>
        <v>0</v>
      </c>
      <c r="E162" s="575">
        <f>'5.4.1. Сырье и материалы'!D10</f>
        <v>0</v>
      </c>
      <c r="F162" s="575">
        <f>E162</f>
        <v>0</v>
      </c>
      <c r="G162" s="575">
        <f>F162</f>
        <v>0</v>
      </c>
      <c r="H162" s="575">
        <f>G162</f>
        <v>0</v>
      </c>
      <c r="I162" s="592">
        <f>H162</f>
        <v>0</v>
      </c>
    </row>
    <row r="163" spans="1:9" ht="12.75">
      <c r="A163" s="772"/>
      <c r="B163" s="775"/>
      <c r="C163" s="589" t="s">
        <v>148</v>
      </c>
      <c r="D163" s="601">
        <f aca="true" t="shared" si="7" ref="D163:I163">D161*D162</f>
        <v>0</v>
      </c>
      <c r="E163" s="601">
        <f t="shared" si="7"/>
        <v>0</v>
      </c>
      <c r="F163" s="601">
        <f t="shared" si="7"/>
        <v>0</v>
      </c>
      <c r="G163" s="601">
        <f t="shared" si="7"/>
        <v>0</v>
      </c>
      <c r="H163" s="601">
        <f t="shared" si="7"/>
        <v>0</v>
      </c>
      <c r="I163" s="601">
        <f t="shared" si="7"/>
        <v>0</v>
      </c>
    </row>
    <row r="164" spans="1:9" ht="12.75">
      <c r="A164" s="771">
        <v>3</v>
      </c>
      <c r="B164" s="773">
        <f>T('5.4.1. Сырье и материалы'!B12:B14)</f>
      </c>
      <c r="C164" s="572" t="s">
        <v>146</v>
      </c>
      <c r="D164" s="628">
        <f>'5.4.1. Сырье и материалы'!D12</f>
        <v>0</v>
      </c>
      <c r="E164" s="575">
        <f>SUM('5.4.1. Сырье и материалы'!E12:G12)</f>
        <v>0</v>
      </c>
      <c r="F164" s="575">
        <f>SUM('5.4.1. Сырье и материалы'!H12:J12)</f>
        <v>0</v>
      </c>
      <c r="G164" s="575">
        <f>SUM('5.4.1. Сырье и материалы'!K12:M12)</f>
        <v>0</v>
      </c>
      <c r="H164" s="575">
        <f>SUM('5.4.1. Сырье и материалы'!N12:P12)</f>
        <v>0</v>
      </c>
      <c r="I164" s="592">
        <f>SUM(D164:H164)</f>
        <v>0</v>
      </c>
    </row>
    <row r="165" spans="1:9" ht="25.5">
      <c r="A165" s="772"/>
      <c r="B165" s="774"/>
      <c r="C165" s="572" t="s">
        <v>233</v>
      </c>
      <c r="D165" s="628">
        <f>'5.4.1. Сырье и материалы'!D13</f>
        <v>0</v>
      </c>
      <c r="E165" s="575">
        <f>'5.4.1. Сырье и материалы'!D13</f>
        <v>0</v>
      </c>
      <c r="F165" s="575">
        <f>E165</f>
        <v>0</v>
      </c>
      <c r="G165" s="575">
        <f>F165</f>
        <v>0</v>
      </c>
      <c r="H165" s="575">
        <f>G165</f>
        <v>0</v>
      </c>
      <c r="I165" s="592">
        <f>H165</f>
        <v>0</v>
      </c>
    </row>
    <row r="166" spans="1:9" ht="12.75">
      <c r="A166" s="772"/>
      <c r="B166" s="775"/>
      <c r="C166" s="589" t="s">
        <v>148</v>
      </c>
      <c r="D166" s="601">
        <f aca="true" t="shared" si="8" ref="D166:I166">D164*D165</f>
        <v>0</v>
      </c>
      <c r="E166" s="601">
        <f t="shared" si="8"/>
        <v>0</v>
      </c>
      <c r="F166" s="601">
        <f t="shared" si="8"/>
        <v>0</v>
      </c>
      <c r="G166" s="601">
        <f t="shared" si="8"/>
        <v>0</v>
      </c>
      <c r="H166" s="601">
        <f t="shared" si="8"/>
        <v>0</v>
      </c>
      <c r="I166" s="601">
        <f t="shared" si="8"/>
        <v>0</v>
      </c>
    </row>
    <row r="167" spans="1:9" ht="12.75">
      <c r="A167" s="771">
        <v>4</v>
      </c>
      <c r="B167" s="773">
        <f>T('5.4.1. Сырье и материалы'!B15:B17)</f>
      </c>
      <c r="C167" s="572" t="s">
        <v>146</v>
      </c>
      <c r="D167" s="628">
        <f>'5.4.1. Сырье и материалы'!D15</f>
        <v>0</v>
      </c>
      <c r="E167" s="575">
        <f>SUM('5.4.1. Сырье и материалы'!E15:G15)</f>
        <v>0</v>
      </c>
      <c r="F167" s="575">
        <f>SUM('5.4.1. Сырье и материалы'!H15:J15)</f>
        <v>0</v>
      </c>
      <c r="G167" s="575">
        <f>SUM('5.4.1. Сырье и материалы'!K15:M15)</f>
        <v>0</v>
      </c>
      <c r="H167" s="575">
        <f>SUM('5.4.1. Сырье и материалы'!N15:P15)</f>
        <v>0</v>
      </c>
      <c r="I167" s="592">
        <f>SUM(D167:H167)</f>
        <v>0</v>
      </c>
    </row>
    <row r="168" spans="1:9" ht="25.5">
      <c r="A168" s="772"/>
      <c r="B168" s="774"/>
      <c r="C168" s="572" t="s">
        <v>233</v>
      </c>
      <c r="D168" s="628">
        <f>'5.4.1. Сырье и материалы'!D16</f>
        <v>0</v>
      </c>
      <c r="E168" s="575">
        <f>'5.4.1. Сырье и материалы'!D16</f>
        <v>0</v>
      </c>
      <c r="F168" s="575">
        <f>E168</f>
        <v>0</v>
      </c>
      <c r="G168" s="575">
        <f>F168</f>
        <v>0</v>
      </c>
      <c r="H168" s="575">
        <f>G168</f>
        <v>0</v>
      </c>
      <c r="I168" s="592">
        <f>H168</f>
        <v>0</v>
      </c>
    </row>
    <row r="169" spans="1:9" ht="12.75">
      <c r="A169" s="772"/>
      <c r="B169" s="775"/>
      <c r="C169" s="589" t="s">
        <v>148</v>
      </c>
      <c r="D169" s="601">
        <f aca="true" t="shared" si="9" ref="D169:I169">D167*D168</f>
        <v>0</v>
      </c>
      <c r="E169" s="601">
        <f t="shared" si="9"/>
        <v>0</v>
      </c>
      <c r="F169" s="601">
        <f t="shared" si="9"/>
        <v>0</v>
      </c>
      <c r="G169" s="601">
        <f t="shared" si="9"/>
        <v>0</v>
      </c>
      <c r="H169" s="601">
        <f t="shared" si="9"/>
        <v>0</v>
      </c>
      <c r="I169" s="601">
        <f t="shared" si="9"/>
        <v>0</v>
      </c>
    </row>
    <row r="170" spans="1:9" ht="12.75">
      <c r="A170" s="771">
        <v>5</v>
      </c>
      <c r="B170" s="773">
        <f>T('5.4.1. Сырье и материалы'!B18:B20)</f>
      </c>
      <c r="C170" s="572" t="s">
        <v>146</v>
      </c>
      <c r="D170" s="628">
        <f>'5.4.1. Сырье и материалы'!D18</f>
        <v>0</v>
      </c>
      <c r="E170" s="575">
        <f>SUM('5.4.1. Сырье и материалы'!E18:G18)</f>
        <v>0</v>
      </c>
      <c r="F170" s="575">
        <f>SUM('5.4.1. Сырье и материалы'!H18:J18)</f>
        <v>0</v>
      </c>
      <c r="G170" s="575">
        <f>SUM('5.4.1. Сырье и материалы'!K18:M18)</f>
        <v>0</v>
      </c>
      <c r="H170" s="575">
        <f>SUM('5.4.1. Сырье и материалы'!N18:P18)</f>
        <v>0</v>
      </c>
      <c r="I170" s="592">
        <f>SUM(D170:H170)</f>
        <v>0</v>
      </c>
    </row>
    <row r="171" spans="1:9" ht="25.5">
      <c r="A171" s="772"/>
      <c r="B171" s="774"/>
      <c r="C171" s="572" t="s">
        <v>233</v>
      </c>
      <c r="D171" s="628">
        <f>'5.4.1. Сырье и материалы'!D19</f>
        <v>0</v>
      </c>
      <c r="E171" s="575">
        <f>'5.4.1. Сырье и материалы'!D19</f>
        <v>0</v>
      </c>
      <c r="F171" s="575">
        <f>E171</f>
        <v>0</v>
      </c>
      <c r="G171" s="575">
        <f>F171</f>
        <v>0</v>
      </c>
      <c r="H171" s="575">
        <f>G171</f>
        <v>0</v>
      </c>
      <c r="I171" s="592">
        <f>H171</f>
        <v>0</v>
      </c>
    </row>
    <row r="172" spans="1:9" ht="12.75">
      <c r="A172" s="772"/>
      <c r="B172" s="775"/>
      <c r="C172" s="589" t="s">
        <v>148</v>
      </c>
      <c r="D172" s="601">
        <f aca="true" t="shared" si="10" ref="D172:I172">D170*D171</f>
        <v>0</v>
      </c>
      <c r="E172" s="601">
        <f t="shared" si="10"/>
        <v>0</v>
      </c>
      <c r="F172" s="601">
        <f t="shared" si="10"/>
        <v>0</v>
      </c>
      <c r="G172" s="601">
        <f t="shared" si="10"/>
        <v>0</v>
      </c>
      <c r="H172" s="601">
        <f t="shared" si="10"/>
        <v>0</v>
      </c>
      <c r="I172" s="601">
        <f t="shared" si="10"/>
        <v>0</v>
      </c>
    </row>
    <row r="173" spans="1:9" ht="12.75">
      <c r="A173" s="771">
        <v>6</v>
      </c>
      <c r="B173" s="773">
        <f>T('5.4.1. Сырье и материалы'!B21:B23)</f>
      </c>
      <c r="C173" s="572" t="s">
        <v>146</v>
      </c>
      <c r="D173" s="628">
        <f>'5.4.1. Сырье и материалы'!D21</f>
        <v>0</v>
      </c>
      <c r="E173" s="575">
        <f>SUM('5.4.1. Сырье и материалы'!E21:G21)</f>
        <v>0</v>
      </c>
      <c r="F173" s="575">
        <f>SUM('5.4.1. Сырье и материалы'!H21:J21)</f>
        <v>0</v>
      </c>
      <c r="G173" s="575">
        <f>SUM('5.4.1. Сырье и материалы'!K21:M21)</f>
        <v>0</v>
      </c>
      <c r="H173" s="575">
        <f>SUM('5.4.1. Сырье и материалы'!N21:P21)</f>
        <v>0</v>
      </c>
      <c r="I173" s="592">
        <f>SUM(D173:H173)</f>
        <v>0</v>
      </c>
    </row>
    <row r="174" spans="1:9" ht="25.5">
      <c r="A174" s="772"/>
      <c r="B174" s="774"/>
      <c r="C174" s="572" t="s">
        <v>233</v>
      </c>
      <c r="D174" s="628">
        <f>'5.4.1. Сырье и материалы'!D22</f>
        <v>0</v>
      </c>
      <c r="E174" s="575">
        <f>'5.4.1. Сырье и материалы'!D22</f>
        <v>0</v>
      </c>
      <c r="F174" s="575">
        <f>E174</f>
        <v>0</v>
      </c>
      <c r="G174" s="575">
        <f>F174</f>
        <v>0</v>
      </c>
      <c r="H174" s="575">
        <f>G174</f>
        <v>0</v>
      </c>
      <c r="I174" s="592">
        <f>H174</f>
        <v>0</v>
      </c>
    </row>
    <row r="175" spans="1:9" ht="12.75">
      <c r="A175" s="772"/>
      <c r="B175" s="775"/>
      <c r="C175" s="589" t="s">
        <v>148</v>
      </c>
      <c r="D175" s="601">
        <f aca="true" t="shared" si="11" ref="D175:I175">D173*D174</f>
        <v>0</v>
      </c>
      <c r="E175" s="601">
        <f t="shared" si="11"/>
        <v>0</v>
      </c>
      <c r="F175" s="601">
        <f t="shared" si="11"/>
        <v>0</v>
      </c>
      <c r="G175" s="601">
        <f t="shared" si="11"/>
        <v>0</v>
      </c>
      <c r="H175" s="601">
        <f t="shared" si="11"/>
        <v>0</v>
      </c>
      <c r="I175" s="601">
        <f t="shared" si="11"/>
        <v>0</v>
      </c>
    </row>
    <row r="176" spans="1:9" ht="12.75">
      <c r="A176" s="771">
        <v>7</v>
      </c>
      <c r="B176" s="773">
        <f>T('5.4.1. Сырье и материалы'!B24:B26)</f>
      </c>
      <c r="C176" s="572" t="s">
        <v>146</v>
      </c>
      <c r="D176" s="628">
        <f>'5.4.1. Сырье и материалы'!D24</f>
        <v>0</v>
      </c>
      <c r="E176" s="575">
        <f>SUM('5.4.1. Сырье и материалы'!E24:G24)</f>
        <v>0</v>
      </c>
      <c r="F176" s="575">
        <f>SUM('5.4.1. Сырье и материалы'!H24:J24)</f>
        <v>0</v>
      </c>
      <c r="G176" s="575">
        <f>SUM('5.4.1. Сырье и материалы'!K24:M24)</f>
        <v>0</v>
      </c>
      <c r="H176" s="575">
        <f>SUM('5.4.1. Сырье и материалы'!N24:P24)</f>
        <v>0</v>
      </c>
      <c r="I176" s="592">
        <f>SUM(D176:H176)</f>
        <v>0</v>
      </c>
    </row>
    <row r="177" spans="1:9" ht="25.5">
      <c r="A177" s="772"/>
      <c r="B177" s="774"/>
      <c r="C177" s="572" t="s">
        <v>233</v>
      </c>
      <c r="D177" s="628">
        <f>'5.4.1. Сырье и материалы'!D25</f>
        <v>0</v>
      </c>
      <c r="E177" s="575">
        <f>'5.4.1. Сырье и материалы'!D25</f>
        <v>0</v>
      </c>
      <c r="F177" s="575">
        <f>E177</f>
        <v>0</v>
      </c>
      <c r="G177" s="575">
        <f>F177</f>
        <v>0</v>
      </c>
      <c r="H177" s="575">
        <f>G177</f>
        <v>0</v>
      </c>
      <c r="I177" s="592">
        <f>H177</f>
        <v>0</v>
      </c>
    </row>
    <row r="178" spans="1:9" ht="12.75">
      <c r="A178" s="772"/>
      <c r="B178" s="775"/>
      <c r="C178" s="589" t="s">
        <v>148</v>
      </c>
      <c r="D178" s="601">
        <f aca="true" t="shared" si="12" ref="D178:I178">D176*D177</f>
        <v>0</v>
      </c>
      <c r="E178" s="601">
        <f t="shared" si="12"/>
        <v>0</v>
      </c>
      <c r="F178" s="601">
        <f t="shared" si="12"/>
        <v>0</v>
      </c>
      <c r="G178" s="601">
        <f t="shared" si="12"/>
        <v>0</v>
      </c>
      <c r="H178" s="601">
        <f t="shared" si="12"/>
        <v>0</v>
      </c>
      <c r="I178" s="601">
        <f t="shared" si="12"/>
        <v>0</v>
      </c>
    </row>
    <row r="179" spans="1:9" ht="12.75">
      <c r="A179" s="771">
        <v>8</v>
      </c>
      <c r="B179" s="773">
        <f>T('5.4.1. Сырье и материалы'!B27:B29)</f>
      </c>
      <c r="C179" s="572" t="s">
        <v>146</v>
      </c>
      <c r="D179" s="628">
        <f>'5.4.1. Сырье и материалы'!D27</f>
        <v>0</v>
      </c>
      <c r="E179" s="575">
        <f>SUM('5.4.1. Сырье и материалы'!E27:G27)</f>
        <v>0</v>
      </c>
      <c r="F179" s="575">
        <f>SUM('5.4.1. Сырье и материалы'!H27:J27)</f>
        <v>0</v>
      </c>
      <c r="G179" s="575">
        <f>SUM('5.4.1. Сырье и материалы'!K27:M27)</f>
        <v>0</v>
      </c>
      <c r="H179" s="575">
        <f>SUM('5.4.1. Сырье и материалы'!N27:P27)</f>
        <v>0</v>
      </c>
      <c r="I179" s="592">
        <f>SUM(D179:H179)</f>
        <v>0</v>
      </c>
    </row>
    <row r="180" spans="1:9" ht="25.5">
      <c r="A180" s="772"/>
      <c r="B180" s="774"/>
      <c r="C180" s="572" t="s">
        <v>233</v>
      </c>
      <c r="D180" s="628">
        <f>'5.4.1. Сырье и материалы'!D28</f>
        <v>0</v>
      </c>
      <c r="E180" s="575">
        <f>'5.4.1. Сырье и материалы'!D28</f>
        <v>0</v>
      </c>
      <c r="F180" s="575">
        <f>E180</f>
        <v>0</v>
      </c>
      <c r="G180" s="575">
        <f>F180</f>
        <v>0</v>
      </c>
      <c r="H180" s="575">
        <f>G180</f>
        <v>0</v>
      </c>
      <c r="I180" s="592">
        <f>H180</f>
        <v>0</v>
      </c>
    </row>
    <row r="181" spans="1:9" ht="12.75">
      <c r="A181" s="772"/>
      <c r="B181" s="775"/>
      <c r="C181" s="589" t="s">
        <v>148</v>
      </c>
      <c r="D181" s="601">
        <f aca="true" t="shared" si="13" ref="D181:I181">D179*D180</f>
        <v>0</v>
      </c>
      <c r="E181" s="601">
        <f t="shared" si="13"/>
        <v>0</v>
      </c>
      <c r="F181" s="601">
        <f t="shared" si="13"/>
        <v>0</v>
      </c>
      <c r="G181" s="601">
        <f t="shared" si="13"/>
        <v>0</v>
      </c>
      <c r="H181" s="601">
        <f t="shared" si="13"/>
        <v>0</v>
      </c>
      <c r="I181" s="601">
        <f t="shared" si="13"/>
        <v>0</v>
      </c>
    </row>
    <row r="182" spans="1:9" ht="12.75">
      <c r="A182" s="792">
        <v>9</v>
      </c>
      <c r="B182" s="773">
        <f>T('5.4.1. Сырье и материалы'!B30:B32)</f>
      </c>
      <c r="C182" s="572" t="s">
        <v>146</v>
      </c>
      <c r="D182" s="628">
        <f>'5.4.1. Сырье и материалы'!D30</f>
        <v>0</v>
      </c>
      <c r="E182" s="575">
        <f>SUM('5.4.1. Сырье и материалы'!E30:G30)</f>
        <v>0</v>
      </c>
      <c r="F182" s="575">
        <f>SUM('5.4.1. Сырье и материалы'!H30:J30)</f>
        <v>0</v>
      </c>
      <c r="G182" s="575">
        <f>SUM('5.4.1. Сырье и материалы'!K30:M30)</f>
        <v>0</v>
      </c>
      <c r="H182" s="575">
        <f>SUM('5.4.1. Сырье и материалы'!N30:P30)</f>
        <v>0</v>
      </c>
      <c r="I182" s="592">
        <f>SUM(D182:H182)</f>
        <v>0</v>
      </c>
    </row>
    <row r="183" spans="1:9" ht="25.5">
      <c r="A183" s="793"/>
      <c r="B183" s="774"/>
      <c r="C183" s="572" t="s">
        <v>233</v>
      </c>
      <c r="D183" s="628">
        <f>'5.4.1. Сырье и материалы'!D31</f>
        <v>0</v>
      </c>
      <c r="E183" s="575">
        <f>'5.4.1. Сырье и материалы'!D31</f>
        <v>0</v>
      </c>
      <c r="F183" s="575">
        <f>E183</f>
        <v>0</v>
      </c>
      <c r="G183" s="575">
        <f>F183</f>
        <v>0</v>
      </c>
      <c r="H183" s="575">
        <f>G183</f>
        <v>0</v>
      </c>
      <c r="I183" s="592">
        <f>H183</f>
        <v>0</v>
      </c>
    </row>
    <row r="184" spans="1:9" ht="12.75">
      <c r="A184" s="771"/>
      <c r="B184" s="775"/>
      <c r="C184" s="589" t="s">
        <v>148</v>
      </c>
      <c r="D184" s="601">
        <f aca="true" t="shared" si="14" ref="D184:I184">D182*D183</f>
        <v>0</v>
      </c>
      <c r="E184" s="601">
        <f t="shared" si="14"/>
        <v>0</v>
      </c>
      <c r="F184" s="601">
        <f t="shared" si="14"/>
        <v>0</v>
      </c>
      <c r="G184" s="601">
        <f t="shared" si="14"/>
        <v>0</v>
      </c>
      <c r="H184" s="601">
        <f t="shared" si="14"/>
        <v>0</v>
      </c>
      <c r="I184" s="601">
        <f t="shared" si="14"/>
        <v>0</v>
      </c>
    </row>
    <row r="185" spans="1:9" ht="12.75">
      <c r="A185" s="771">
        <v>10</v>
      </c>
      <c r="B185" s="773">
        <f>T('5.4.1. Сырье и материалы'!B33:B35)</f>
      </c>
      <c r="C185" s="572" t="s">
        <v>146</v>
      </c>
      <c r="D185" s="628">
        <f>'5.4.1. Сырье и материалы'!D33</f>
        <v>0</v>
      </c>
      <c r="E185" s="575">
        <f>SUM('5.4.1. Сырье и материалы'!E33:G33)</f>
        <v>0</v>
      </c>
      <c r="F185" s="575">
        <f>SUM('5.4.1. Сырье и материалы'!H33:J33)</f>
        <v>0</v>
      </c>
      <c r="G185" s="575">
        <f>SUM('5.4.1. Сырье и материалы'!K33:M33)</f>
        <v>0</v>
      </c>
      <c r="H185" s="575">
        <f>SUM('5.4.1. Сырье и материалы'!N33:P33)</f>
        <v>0</v>
      </c>
      <c r="I185" s="592">
        <f>SUM(D185:H185)</f>
        <v>0</v>
      </c>
    </row>
    <row r="186" spans="1:9" ht="25.5">
      <c r="A186" s="772"/>
      <c r="B186" s="774"/>
      <c r="C186" s="572" t="s">
        <v>233</v>
      </c>
      <c r="D186" s="628">
        <f>'5.4.1. Сырье и материалы'!D34</f>
        <v>0</v>
      </c>
      <c r="E186" s="575">
        <f>'5.4.1. Сырье и материалы'!D34</f>
        <v>0</v>
      </c>
      <c r="F186" s="575">
        <f>E186</f>
        <v>0</v>
      </c>
      <c r="G186" s="575">
        <f>F186</f>
        <v>0</v>
      </c>
      <c r="H186" s="575">
        <f>G186</f>
        <v>0</v>
      </c>
      <c r="I186" s="592">
        <f>H186</f>
        <v>0</v>
      </c>
    </row>
    <row r="187" spans="1:9" ht="12.75">
      <c r="A187" s="772"/>
      <c r="B187" s="775"/>
      <c r="C187" s="589" t="s">
        <v>148</v>
      </c>
      <c r="D187" s="601">
        <f aca="true" t="shared" si="15" ref="D187:I187">D185*D186</f>
        <v>0</v>
      </c>
      <c r="E187" s="601">
        <f t="shared" si="15"/>
        <v>0</v>
      </c>
      <c r="F187" s="601">
        <f t="shared" si="15"/>
        <v>0</v>
      </c>
      <c r="G187" s="601">
        <f t="shared" si="15"/>
        <v>0</v>
      </c>
      <c r="H187" s="601">
        <f t="shared" si="15"/>
        <v>0</v>
      </c>
      <c r="I187" s="601">
        <f t="shared" si="15"/>
        <v>0</v>
      </c>
    </row>
    <row r="188" spans="1:9" ht="12.75">
      <c r="A188" s="792">
        <v>11</v>
      </c>
      <c r="B188" s="773">
        <f>T('5.4.1. Сырье и материалы'!B36:B38)</f>
      </c>
      <c r="C188" s="572" t="s">
        <v>146</v>
      </c>
      <c r="D188" s="628">
        <f>'5.4.1. Сырье и материалы'!D36</f>
        <v>0</v>
      </c>
      <c r="E188" s="575">
        <f>SUM('5.4.1. Сырье и материалы'!E36:G36)</f>
        <v>0</v>
      </c>
      <c r="F188" s="575">
        <f>SUM('5.4.1. Сырье и материалы'!H36:J36)</f>
        <v>0</v>
      </c>
      <c r="G188" s="575">
        <f>SUM('5.4.1. Сырье и материалы'!K36:M36)</f>
        <v>0</v>
      </c>
      <c r="H188" s="575">
        <f>SUM('5.4.1. Сырье и материалы'!N36:P36)</f>
        <v>0</v>
      </c>
      <c r="I188" s="592">
        <f>SUM(D188:H188)</f>
        <v>0</v>
      </c>
    </row>
    <row r="189" spans="1:9" ht="25.5">
      <c r="A189" s="793"/>
      <c r="B189" s="774"/>
      <c r="C189" s="572" t="s">
        <v>233</v>
      </c>
      <c r="D189" s="628">
        <f>'5.4.1. Сырье и материалы'!D37</f>
        <v>0</v>
      </c>
      <c r="E189" s="575">
        <f>'5.4.1. Сырье и материалы'!D37</f>
        <v>0</v>
      </c>
      <c r="F189" s="575">
        <f>E189</f>
        <v>0</v>
      </c>
      <c r="G189" s="575">
        <f>F189</f>
        <v>0</v>
      </c>
      <c r="H189" s="575">
        <f>G189</f>
        <v>0</v>
      </c>
      <c r="I189" s="592">
        <f>H189</f>
        <v>0</v>
      </c>
    </row>
    <row r="190" spans="1:9" ht="12.75">
      <c r="A190" s="771"/>
      <c r="B190" s="775"/>
      <c r="C190" s="589" t="s">
        <v>148</v>
      </c>
      <c r="D190" s="601">
        <f aca="true" t="shared" si="16" ref="D190:I190">D188*D189</f>
        <v>0</v>
      </c>
      <c r="E190" s="601">
        <f t="shared" si="16"/>
        <v>0</v>
      </c>
      <c r="F190" s="601">
        <f t="shared" si="16"/>
        <v>0</v>
      </c>
      <c r="G190" s="601">
        <f t="shared" si="16"/>
        <v>0</v>
      </c>
      <c r="H190" s="601">
        <f t="shared" si="16"/>
        <v>0</v>
      </c>
      <c r="I190" s="601">
        <f t="shared" si="16"/>
        <v>0</v>
      </c>
    </row>
    <row r="191" spans="1:9" ht="12.75">
      <c r="A191" s="771">
        <v>12</v>
      </c>
      <c r="B191" s="773">
        <f>T('5.4.1. Сырье и материалы'!B39:B41)</f>
      </c>
      <c r="C191" s="572" t="s">
        <v>146</v>
      </c>
      <c r="D191" s="628">
        <f>'5.4.1. Сырье и материалы'!D39</f>
        <v>0</v>
      </c>
      <c r="E191" s="575">
        <f>SUM('5.4.1. Сырье и материалы'!E39:G39)</f>
        <v>0</v>
      </c>
      <c r="F191" s="575">
        <f>SUM('5.4.1. Сырье и материалы'!H39:J39)</f>
        <v>0</v>
      </c>
      <c r="G191" s="575">
        <f>SUM('5.4.1. Сырье и материалы'!K39:M39)</f>
        <v>0</v>
      </c>
      <c r="H191" s="575">
        <f>SUM('5.4.1. Сырье и материалы'!N39:P39)</f>
        <v>0</v>
      </c>
      <c r="I191" s="592">
        <f>SUM(D191:H191)</f>
        <v>0</v>
      </c>
    </row>
    <row r="192" spans="1:9" ht="25.5">
      <c r="A192" s="772"/>
      <c r="B192" s="774"/>
      <c r="C192" s="572" t="s">
        <v>233</v>
      </c>
      <c r="D192" s="628">
        <f>'5.4.1. Сырье и материалы'!D40</f>
        <v>0</v>
      </c>
      <c r="E192" s="575">
        <f>'5.4.1. Сырье и материалы'!D40</f>
        <v>0</v>
      </c>
      <c r="F192" s="575">
        <f>E192</f>
        <v>0</v>
      </c>
      <c r="G192" s="575">
        <f>F192</f>
        <v>0</v>
      </c>
      <c r="H192" s="575">
        <f>G192</f>
        <v>0</v>
      </c>
      <c r="I192" s="592">
        <f>H192</f>
        <v>0</v>
      </c>
    </row>
    <row r="193" spans="1:9" ht="12.75">
      <c r="A193" s="772"/>
      <c r="B193" s="775"/>
      <c r="C193" s="589" t="s">
        <v>148</v>
      </c>
      <c r="D193" s="601">
        <f aca="true" t="shared" si="17" ref="D193:I193">D191*D192</f>
        <v>0</v>
      </c>
      <c r="E193" s="601">
        <f t="shared" si="17"/>
        <v>0</v>
      </c>
      <c r="F193" s="601">
        <f t="shared" si="17"/>
        <v>0</v>
      </c>
      <c r="G193" s="601">
        <f t="shared" si="17"/>
        <v>0</v>
      </c>
      <c r="H193" s="601">
        <f t="shared" si="17"/>
        <v>0</v>
      </c>
      <c r="I193" s="601">
        <f t="shared" si="17"/>
        <v>0</v>
      </c>
    </row>
    <row r="194" spans="1:9" ht="12.75">
      <c r="A194" s="792">
        <v>13</v>
      </c>
      <c r="B194" s="773">
        <f>T('5.4.1. Сырье и материалы'!B42:B44)</f>
      </c>
      <c r="C194" s="572" t="s">
        <v>146</v>
      </c>
      <c r="D194" s="628">
        <f>'5.4.1. Сырье и материалы'!D42</f>
        <v>0</v>
      </c>
      <c r="E194" s="575">
        <f>SUM('5.4.1. Сырье и материалы'!E42:G42)</f>
        <v>0</v>
      </c>
      <c r="F194" s="575">
        <f>SUM('5.4.1. Сырье и материалы'!H42:J42)</f>
        <v>0</v>
      </c>
      <c r="G194" s="575">
        <f>SUM('5.4.1. Сырье и материалы'!K42:M42)</f>
        <v>0</v>
      </c>
      <c r="H194" s="575">
        <f>SUM('5.4.1. Сырье и материалы'!N42:P42)</f>
        <v>0</v>
      </c>
      <c r="I194" s="592">
        <f>SUM(D194:H194)</f>
        <v>0</v>
      </c>
    </row>
    <row r="195" spans="1:9" ht="25.5">
      <c r="A195" s="793"/>
      <c r="B195" s="774"/>
      <c r="C195" s="572" t="s">
        <v>233</v>
      </c>
      <c r="D195" s="628">
        <f>'5.4.1. Сырье и материалы'!D43</f>
        <v>0</v>
      </c>
      <c r="E195" s="575">
        <f>'5.4.1. Сырье и материалы'!D43</f>
        <v>0</v>
      </c>
      <c r="F195" s="575">
        <f>E195</f>
        <v>0</v>
      </c>
      <c r="G195" s="575">
        <f>F195</f>
        <v>0</v>
      </c>
      <c r="H195" s="575">
        <f>G195</f>
        <v>0</v>
      </c>
      <c r="I195" s="592">
        <f>H195</f>
        <v>0</v>
      </c>
    </row>
    <row r="196" spans="1:9" ht="12.75">
      <c r="A196" s="771"/>
      <c r="B196" s="775"/>
      <c r="C196" s="589" t="s">
        <v>148</v>
      </c>
      <c r="D196" s="601">
        <f aca="true" t="shared" si="18" ref="D196:I196">D194*D195</f>
        <v>0</v>
      </c>
      <c r="E196" s="601">
        <f t="shared" si="18"/>
        <v>0</v>
      </c>
      <c r="F196" s="601">
        <f t="shared" si="18"/>
        <v>0</v>
      </c>
      <c r="G196" s="601">
        <f t="shared" si="18"/>
        <v>0</v>
      </c>
      <c r="H196" s="601">
        <f t="shared" si="18"/>
        <v>0</v>
      </c>
      <c r="I196" s="601">
        <f t="shared" si="18"/>
        <v>0</v>
      </c>
    </row>
    <row r="197" spans="1:9" ht="12.75">
      <c r="A197" s="771">
        <v>14</v>
      </c>
      <c r="B197" s="773">
        <f>T('5.4.1. Сырье и материалы'!B45:B47)</f>
      </c>
      <c r="C197" s="572" t="s">
        <v>146</v>
      </c>
      <c r="D197" s="628">
        <f>'5.4.1. Сырье и материалы'!D45</f>
        <v>0</v>
      </c>
      <c r="E197" s="575">
        <f>SUM('5.4.1. Сырье и материалы'!E45:G45)</f>
        <v>0</v>
      </c>
      <c r="F197" s="575">
        <f>SUM('5.4.1. Сырье и материалы'!H45:J45)</f>
        <v>0</v>
      </c>
      <c r="G197" s="575">
        <f>SUM('5.4.1. Сырье и материалы'!K45:M45)</f>
        <v>0</v>
      </c>
      <c r="H197" s="575">
        <f>SUM('5.4.1. Сырье и материалы'!N45:P45)</f>
        <v>0</v>
      </c>
      <c r="I197" s="592">
        <f>SUM(D197:H197)</f>
        <v>0</v>
      </c>
    </row>
    <row r="198" spans="1:9" ht="25.5">
      <c r="A198" s="772"/>
      <c r="B198" s="774"/>
      <c r="C198" s="572" t="s">
        <v>233</v>
      </c>
      <c r="D198" s="628">
        <f>'5.4.1. Сырье и материалы'!D46</f>
        <v>0</v>
      </c>
      <c r="E198" s="575">
        <f>'5.4.1. Сырье и материалы'!D46</f>
        <v>0</v>
      </c>
      <c r="F198" s="575">
        <f>E198</f>
        <v>0</v>
      </c>
      <c r="G198" s="575">
        <f>F198</f>
        <v>0</v>
      </c>
      <c r="H198" s="575">
        <f>G198</f>
        <v>0</v>
      </c>
      <c r="I198" s="592">
        <f>H198</f>
        <v>0</v>
      </c>
    </row>
    <row r="199" spans="1:9" ht="12.75">
      <c r="A199" s="772"/>
      <c r="B199" s="775"/>
      <c r="C199" s="589" t="s">
        <v>148</v>
      </c>
      <c r="D199" s="601">
        <f aca="true" t="shared" si="19" ref="D199:I199">D197*D198</f>
        <v>0</v>
      </c>
      <c r="E199" s="601">
        <f t="shared" si="19"/>
        <v>0</v>
      </c>
      <c r="F199" s="601">
        <f t="shared" si="19"/>
        <v>0</v>
      </c>
      <c r="G199" s="601">
        <f t="shared" si="19"/>
        <v>0</v>
      </c>
      <c r="H199" s="601">
        <f t="shared" si="19"/>
        <v>0</v>
      </c>
      <c r="I199" s="601">
        <f t="shared" si="19"/>
        <v>0</v>
      </c>
    </row>
    <row r="200" spans="1:9" ht="12.75">
      <c r="A200" s="792">
        <v>15</v>
      </c>
      <c r="B200" s="773">
        <f>T('5.4.1. Сырье и материалы'!B48:B50)</f>
      </c>
      <c r="C200" s="572" t="s">
        <v>146</v>
      </c>
      <c r="D200" s="628">
        <f>'5.4.1. Сырье и материалы'!D48</f>
        <v>0</v>
      </c>
      <c r="E200" s="575">
        <f>SUM('5.4.1. Сырье и материалы'!E48:G48)</f>
        <v>0</v>
      </c>
      <c r="F200" s="575">
        <f>SUM('5.4.1. Сырье и материалы'!H48:J48)</f>
        <v>0</v>
      </c>
      <c r="G200" s="575">
        <f>SUM('5.4.1. Сырье и материалы'!K48:M48)</f>
        <v>0</v>
      </c>
      <c r="H200" s="575">
        <f>SUM('5.4.1. Сырье и материалы'!N48:P48)</f>
        <v>0</v>
      </c>
      <c r="I200" s="592">
        <f>SUM(D200:H200)</f>
        <v>0</v>
      </c>
    </row>
    <row r="201" spans="1:9" ht="25.5">
      <c r="A201" s="793"/>
      <c r="B201" s="774"/>
      <c r="C201" s="572" t="s">
        <v>233</v>
      </c>
      <c r="D201" s="628">
        <f>'5.4.1. Сырье и материалы'!D49</f>
        <v>0</v>
      </c>
      <c r="E201" s="575">
        <f>'5.4.1. Сырье и материалы'!D49</f>
        <v>0</v>
      </c>
      <c r="F201" s="575">
        <f>E201</f>
        <v>0</v>
      </c>
      <c r="G201" s="575">
        <f>F201</f>
        <v>0</v>
      </c>
      <c r="H201" s="575">
        <f>G201</f>
        <v>0</v>
      </c>
      <c r="I201" s="592">
        <f>H201</f>
        <v>0</v>
      </c>
    </row>
    <row r="202" spans="1:9" ht="12.75">
      <c r="A202" s="771"/>
      <c r="B202" s="775"/>
      <c r="C202" s="589" t="s">
        <v>148</v>
      </c>
      <c r="D202" s="601">
        <f aca="true" t="shared" si="20" ref="D202:I202">D200*D201</f>
        <v>0</v>
      </c>
      <c r="E202" s="601">
        <f t="shared" si="20"/>
        <v>0</v>
      </c>
      <c r="F202" s="601">
        <f t="shared" si="20"/>
        <v>0</v>
      </c>
      <c r="G202" s="601">
        <f t="shared" si="20"/>
        <v>0</v>
      </c>
      <c r="H202" s="601">
        <f t="shared" si="20"/>
        <v>0</v>
      </c>
      <c r="I202" s="601">
        <f t="shared" si="20"/>
        <v>0</v>
      </c>
    </row>
    <row r="203" spans="1:8" ht="12.75">
      <c r="A203" s="629"/>
      <c r="B203" s="630"/>
      <c r="C203" s="577"/>
      <c r="D203" s="577"/>
      <c r="E203" s="577"/>
      <c r="F203" s="577"/>
      <c r="G203" s="577"/>
      <c r="H203" s="577"/>
    </row>
    <row r="204" spans="1:8" ht="25.5">
      <c r="A204" s="629"/>
      <c r="B204" s="631" t="s">
        <v>304</v>
      </c>
      <c r="C204" s="577"/>
      <c r="D204" s="577"/>
      <c r="E204" s="577"/>
      <c r="F204" s="577"/>
      <c r="G204" s="577"/>
      <c r="H204" s="577"/>
    </row>
    <row r="205" spans="1:8" ht="11.25" customHeight="1">
      <c r="A205" s="769" t="s">
        <v>296</v>
      </c>
      <c r="B205" s="788" t="s">
        <v>105</v>
      </c>
      <c r="C205" s="796" t="str">
        <f>C17</f>
        <v>"0" период</v>
      </c>
      <c r="D205" s="794" t="s">
        <v>264</v>
      </c>
      <c r="E205" s="767"/>
      <c r="F205" s="767"/>
      <c r="G205" s="795"/>
      <c r="H205" s="786" t="s">
        <v>293</v>
      </c>
    </row>
    <row r="206" spans="1:8" ht="26.25" thickBot="1">
      <c r="A206" s="770"/>
      <c r="B206" s="790"/>
      <c r="C206" s="797"/>
      <c r="D206" s="632" t="str">
        <f>$D$18</f>
        <v>1 период</v>
      </c>
      <c r="E206" s="632" t="str">
        <f>$E$18</f>
        <v>2 период</v>
      </c>
      <c r="F206" s="632" t="str">
        <f>$F$18</f>
        <v>3 период</v>
      </c>
      <c r="G206" s="632" t="str">
        <f>$G$18</f>
        <v>4 период</v>
      </c>
      <c r="H206" s="787"/>
    </row>
    <row r="207" spans="1:8" ht="13.5" thickTop="1">
      <c r="A207" s="798" t="s">
        <v>132</v>
      </c>
      <c r="B207" s="799"/>
      <c r="C207" s="570">
        <f>C208+C213</f>
        <v>0</v>
      </c>
      <c r="D207" s="570">
        <f>D208+D213</f>
        <v>0</v>
      </c>
      <c r="E207" s="570">
        <f>E208+E213</f>
        <v>0</v>
      </c>
      <c r="F207" s="570">
        <f>F208+F213</f>
        <v>0</v>
      </c>
      <c r="G207" s="570">
        <f>G208+G213</f>
        <v>0</v>
      </c>
      <c r="H207" s="601">
        <f>SUBTOTAL(9,D207:G207)</f>
        <v>0</v>
      </c>
    </row>
    <row r="208" spans="1:8" ht="12.75">
      <c r="A208" s="633"/>
      <c r="B208" s="634" t="s">
        <v>267</v>
      </c>
      <c r="C208" s="601">
        <f>SUM(C209:C212)</f>
        <v>0</v>
      </c>
      <c r="D208" s="635">
        <f>SUM(D209:D212)</f>
        <v>0</v>
      </c>
      <c r="E208" s="601">
        <f>SUM(E209:E212)</f>
        <v>0</v>
      </c>
      <c r="F208" s="601">
        <f>SUM(F209:F212)</f>
        <v>0</v>
      </c>
      <c r="G208" s="601">
        <f>SUM(G209:G212)</f>
        <v>0</v>
      </c>
      <c r="H208" s="593">
        <f aca="true" t="shared" si="21" ref="H208:H213">SUM(C208:G208)</f>
        <v>0</v>
      </c>
    </row>
    <row r="209" spans="1:8" ht="25.5">
      <c r="A209" s="636" t="s">
        <v>241</v>
      </c>
      <c r="B209" s="637" t="s">
        <v>174</v>
      </c>
      <c r="C209" s="638">
        <f>'5.4.2. Накладные  затраты'!C7</f>
        <v>0</v>
      </c>
      <c r="D209" s="566">
        <f>SUM('5.4.2. Накладные  затраты'!D7:F7)</f>
        <v>0</v>
      </c>
      <c r="E209" s="566">
        <f>SUM('5.4.2. Накладные  затраты'!G7:I7)</f>
        <v>0</v>
      </c>
      <c r="F209" s="566">
        <f>SUM('5.4.2. Накладные  затраты'!J7:L7)</f>
        <v>0</v>
      </c>
      <c r="G209" s="566">
        <f>SUM('5.4.2. Накладные  затраты'!M7:O7)</f>
        <v>0</v>
      </c>
      <c r="H209" s="566">
        <f t="shared" si="21"/>
        <v>0</v>
      </c>
    </row>
    <row r="210" spans="1:8" ht="25.5">
      <c r="A210" s="639" t="s">
        <v>243</v>
      </c>
      <c r="B210" s="640" t="s">
        <v>177</v>
      </c>
      <c r="C210" s="638">
        <f>'5.4.2. Накладные  затраты'!C8</f>
        <v>0</v>
      </c>
      <c r="D210" s="566">
        <f>SUM('5.4.2. Накладные  затраты'!D8:F8)</f>
        <v>0</v>
      </c>
      <c r="E210" s="566">
        <f>SUM('5.4.2. Накладные  затраты'!G8:I8)</f>
        <v>0</v>
      </c>
      <c r="F210" s="566">
        <f>SUM('5.4.2. Накладные  затраты'!J8:L8)</f>
        <v>0</v>
      </c>
      <c r="G210" s="566">
        <f>SUM('5.4.2. Накладные  затраты'!M8:O8)</f>
        <v>0</v>
      </c>
      <c r="H210" s="566">
        <f t="shared" si="21"/>
        <v>0</v>
      </c>
    </row>
    <row r="211" spans="1:8" ht="12.75">
      <c r="A211" s="639" t="s">
        <v>245</v>
      </c>
      <c r="B211" s="640" t="s">
        <v>175</v>
      </c>
      <c r="C211" s="638">
        <f>'5.4.2. Накладные  затраты'!C9</f>
        <v>0</v>
      </c>
      <c r="D211" s="566">
        <f>SUM('5.4.2. Накладные  затраты'!D9:F9)</f>
        <v>0</v>
      </c>
      <c r="E211" s="566">
        <f>SUM('5.4.2. Накладные  затраты'!G9:I9)</f>
        <v>0</v>
      </c>
      <c r="F211" s="566">
        <f>SUM('5.4.2. Накладные  затраты'!J9:L9)</f>
        <v>0</v>
      </c>
      <c r="G211" s="566">
        <f>SUM('5.4.2. Накладные  затраты'!M9:O9)</f>
        <v>0</v>
      </c>
      <c r="H211" s="566">
        <f t="shared" si="21"/>
        <v>0</v>
      </c>
    </row>
    <row r="212" spans="1:8" ht="25.5">
      <c r="A212" s="639" t="s">
        <v>246</v>
      </c>
      <c r="B212" s="640" t="s">
        <v>176</v>
      </c>
      <c r="C212" s="638">
        <f>'5.4.2. Накладные  затраты'!C10</f>
        <v>0</v>
      </c>
      <c r="D212" s="566">
        <f>SUM('5.4.2. Накладные  затраты'!D10:F10)</f>
        <v>0</v>
      </c>
      <c r="E212" s="566">
        <f>SUM('5.4.2. Накладные  затраты'!G10:I10)</f>
        <v>0</v>
      </c>
      <c r="F212" s="566">
        <f>SUM('5.4.2. Накладные  затраты'!J10:L10)</f>
        <v>0</v>
      </c>
      <c r="G212" s="566">
        <f>SUM('5.4.2. Накладные  затраты'!M10:O10)</f>
        <v>0</v>
      </c>
      <c r="H212" s="566">
        <f t="shared" si="21"/>
        <v>0</v>
      </c>
    </row>
    <row r="213" spans="1:8" ht="25.5">
      <c r="A213" s="633"/>
      <c r="B213" s="634" t="s">
        <v>268</v>
      </c>
      <c r="C213" s="601">
        <f>SUM(C214:C222)</f>
        <v>0</v>
      </c>
      <c r="D213" s="635">
        <f>SUM(D214:D222)</f>
        <v>0</v>
      </c>
      <c r="E213" s="635">
        <f>SUM(E214:E222)</f>
        <v>0</v>
      </c>
      <c r="F213" s="635">
        <f>SUM(F214:F222)</f>
        <v>0</v>
      </c>
      <c r="G213" s="635">
        <f>SUM(G214:G222)</f>
        <v>0</v>
      </c>
      <c r="H213" s="593">
        <f t="shared" si="21"/>
        <v>0</v>
      </c>
    </row>
    <row r="214" spans="1:8" ht="12.75">
      <c r="A214" s="641">
        <v>1</v>
      </c>
      <c r="B214" s="642" t="s">
        <v>199</v>
      </c>
      <c r="C214" s="643" t="str">
        <f>'5.4.2. Накладные  затраты'!C16</f>
        <v>Х</v>
      </c>
      <c r="D214" s="566">
        <f>SUM('5.4.2. Накладные  затраты'!D16:F16)</f>
        <v>0</v>
      </c>
      <c r="E214" s="566">
        <f>SUM('5.4.2. Накладные  затраты'!H16:J16)</f>
        <v>0</v>
      </c>
      <c r="F214" s="566">
        <f>SUM('5.4.2. Накладные  затраты'!J16:L16)</f>
        <v>0</v>
      </c>
      <c r="G214" s="566">
        <f>SUM('5.4.2. Накладные  затраты'!M16:O16)</f>
        <v>0</v>
      </c>
      <c r="H214" s="566">
        <f aca="true" t="shared" si="22" ref="H214:H222">SUM(C214:G214)</f>
        <v>0</v>
      </c>
    </row>
    <row r="215" spans="1:8" ht="12.75">
      <c r="A215" s="641">
        <v>2</v>
      </c>
      <c r="B215" s="642" t="s">
        <v>200</v>
      </c>
      <c r="C215" s="643">
        <f>'5.4.2. Накладные  затраты'!C17</f>
        <v>0</v>
      </c>
      <c r="D215" s="566">
        <f>SUM('5.4.2. Накладные  затраты'!D17:F17)</f>
        <v>0</v>
      </c>
      <c r="E215" s="566">
        <f>SUM('5.4.2. Накладные  затраты'!H17:J17)</f>
        <v>0</v>
      </c>
      <c r="F215" s="566">
        <f>SUM('5.4.2. Накладные  затраты'!J17:L17)</f>
        <v>0</v>
      </c>
      <c r="G215" s="566">
        <f>SUM('5.4.2. Накладные  затраты'!M17:O17)</f>
        <v>0</v>
      </c>
      <c r="H215" s="566">
        <f t="shared" si="22"/>
        <v>0</v>
      </c>
    </row>
    <row r="216" spans="1:8" ht="25.5">
      <c r="A216" s="641">
        <v>3</v>
      </c>
      <c r="B216" s="642" t="s">
        <v>201</v>
      </c>
      <c r="C216" s="643">
        <f>'5.4.2. Накладные  затраты'!C18</f>
        <v>0</v>
      </c>
      <c r="D216" s="566">
        <f>SUM('5.4.2. Накладные  затраты'!D18:F18)</f>
        <v>0</v>
      </c>
      <c r="E216" s="566">
        <f>SUM('5.4.2. Накладные  затраты'!H18:J18)</f>
        <v>0</v>
      </c>
      <c r="F216" s="566">
        <f>SUM('5.4.2. Накладные  затраты'!J18:L18)</f>
        <v>0</v>
      </c>
      <c r="G216" s="566">
        <f>SUM('5.4.2. Накладные  затраты'!M18:O18)</f>
        <v>0</v>
      </c>
      <c r="H216" s="566">
        <f t="shared" si="22"/>
        <v>0</v>
      </c>
    </row>
    <row r="217" spans="1:8" ht="12.75">
      <c r="A217" s="641">
        <v>4</v>
      </c>
      <c r="B217" s="642" t="s">
        <v>202</v>
      </c>
      <c r="C217" s="643">
        <f>'5.4.2. Накладные  затраты'!C19</f>
        <v>0</v>
      </c>
      <c r="D217" s="566">
        <f>SUM('5.4.2. Накладные  затраты'!D19:F19)</f>
        <v>0</v>
      </c>
      <c r="E217" s="566">
        <f>SUM('5.4.2. Накладные  затраты'!H19:J19)</f>
        <v>0</v>
      </c>
      <c r="F217" s="566">
        <f>SUM('5.4.2. Накладные  затраты'!J19:L19)</f>
        <v>0</v>
      </c>
      <c r="G217" s="566">
        <f>SUM('5.4.2. Накладные  затраты'!M19:O19)</f>
        <v>0</v>
      </c>
      <c r="H217" s="566">
        <f t="shared" si="22"/>
        <v>0</v>
      </c>
    </row>
    <row r="218" spans="1:8" ht="12.75">
      <c r="A218" s="641">
        <v>5</v>
      </c>
      <c r="B218" s="642" t="s">
        <v>203</v>
      </c>
      <c r="C218" s="643" t="str">
        <f>'5.4.2. Накладные  затраты'!C20</f>
        <v>Х</v>
      </c>
      <c r="D218" s="566">
        <f>SUM('5.4.2. Накладные  затраты'!D20:F20)</f>
        <v>0</v>
      </c>
      <c r="E218" s="566">
        <f>SUM('5.4.2. Накладные  затраты'!H20:J20)</f>
        <v>0</v>
      </c>
      <c r="F218" s="566">
        <f>SUM('5.4.2. Накладные  затраты'!J20:L20)</f>
        <v>0</v>
      </c>
      <c r="G218" s="566">
        <f>SUM('5.4.2. Накладные  затраты'!M20:O20)</f>
        <v>0</v>
      </c>
      <c r="H218" s="566">
        <f t="shared" si="22"/>
        <v>0</v>
      </c>
    </row>
    <row r="219" spans="1:8" ht="12.75">
      <c r="A219" s="641">
        <v>6</v>
      </c>
      <c r="B219" s="642" t="s">
        <v>204</v>
      </c>
      <c r="C219" s="643">
        <f>'5.4.2. Накладные  затраты'!C21</f>
        <v>0</v>
      </c>
      <c r="D219" s="566">
        <f>SUM('5.4.2. Накладные  затраты'!D21:F21)</f>
        <v>0</v>
      </c>
      <c r="E219" s="566">
        <f>SUM('5.4.2. Накладные  затраты'!H21:J21)</f>
        <v>0</v>
      </c>
      <c r="F219" s="566">
        <f>SUM('5.4.2. Накладные  затраты'!J21:L21)</f>
        <v>0</v>
      </c>
      <c r="G219" s="566">
        <f>SUM('5.4.2. Накладные  затраты'!M21:O21)</f>
        <v>0</v>
      </c>
      <c r="H219" s="566">
        <f t="shared" si="22"/>
        <v>0</v>
      </c>
    </row>
    <row r="220" spans="1:8" ht="12.75">
      <c r="A220" s="641">
        <v>7</v>
      </c>
      <c r="B220" s="642" t="s">
        <v>205</v>
      </c>
      <c r="C220" s="643">
        <f>'5.4.2. Накладные  затраты'!C22</f>
        <v>0</v>
      </c>
      <c r="D220" s="566">
        <f>SUM('5.4.2. Накладные  затраты'!D22:F22)</f>
        <v>0</v>
      </c>
      <c r="E220" s="566">
        <f>SUM('5.4.2. Накладные  затраты'!H22:J22)</f>
        <v>0</v>
      </c>
      <c r="F220" s="566">
        <f>SUM('5.4.2. Накладные  затраты'!J22:L22)</f>
        <v>0</v>
      </c>
      <c r="G220" s="566">
        <f>SUM('5.4.2. Накладные  затраты'!M22:O22)</f>
        <v>0</v>
      </c>
      <c r="H220" s="566">
        <f t="shared" si="22"/>
        <v>0</v>
      </c>
    </row>
    <row r="221" spans="1:8" ht="25.5">
      <c r="A221" s="641">
        <v>8</v>
      </c>
      <c r="B221" s="642" t="s">
        <v>206</v>
      </c>
      <c r="C221" s="643">
        <f>'5.4.2. Накладные  затраты'!C23</f>
        <v>0</v>
      </c>
      <c r="D221" s="566">
        <f>SUM('5.4.2. Накладные  затраты'!D23:F23)</f>
        <v>0</v>
      </c>
      <c r="E221" s="566">
        <f>SUM('5.4.2. Накладные  затраты'!H23:J23)</f>
        <v>0</v>
      </c>
      <c r="F221" s="566">
        <f>SUM('5.4.2. Накладные  затраты'!J23:L23)</f>
        <v>0</v>
      </c>
      <c r="G221" s="566">
        <f>SUM('5.4.2. Накладные  затраты'!M23:O23)</f>
        <v>0</v>
      </c>
      <c r="H221" s="566">
        <f t="shared" si="22"/>
        <v>0</v>
      </c>
    </row>
    <row r="222" spans="1:8" ht="12.75">
      <c r="A222" s="641">
        <v>9</v>
      </c>
      <c r="B222" s="642" t="s">
        <v>207</v>
      </c>
      <c r="C222" s="643">
        <f>'5.4.2. Накладные  затраты'!C24</f>
        <v>0</v>
      </c>
      <c r="D222" s="566">
        <f>SUM('5.4.2. Накладные  затраты'!D24:F24)</f>
        <v>0</v>
      </c>
      <c r="E222" s="566">
        <f>SUM('5.4.2. Накладные  затраты'!H24:J24)</f>
        <v>0</v>
      </c>
      <c r="F222" s="566">
        <f>SUM('5.4.2. Накладные  затраты'!J24:L24)</f>
        <v>0</v>
      </c>
      <c r="G222" s="566">
        <f>SUM('5.4.2. Накладные  затраты'!M24:O24)</f>
        <v>0</v>
      </c>
      <c r="H222" s="566">
        <f t="shared" si="22"/>
        <v>0</v>
      </c>
    </row>
    <row r="223" ht="12.75"/>
    <row r="224" ht="12.75">
      <c r="B224" s="568" t="s">
        <v>305</v>
      </c>
    </row>
    <row r="225" spans="1:8" ht="11.25" customHeight="1">
      <c r="A225" s="781" t="s">
        <v>125</v>
      </c>
      <c r="B225" s="781" t="s">
        <v>179</v>
      </c>
      <c r="C225" s="781" t="s">
        <v>180</v>
      </c>
      <c r="D225" s="818" t="s">
        <v>239</v>
      </c>
      <c r="E225" s="819"/>
      <c r="F225" s="819"/>
      <c r="G225" s="820"/>
      <c r="H225" s="786" t="s">
        <v>293</v>
      </c>
    </row>
    <row r="226" spans="1:8" ht="26.25" thickBot="1">
      <c r="A226" s="802"/>
      <c r="B226" s="782"/>
      <c r="C226" s="782"/>
      <c r="D226" s="558" t="str">
        <f>D18</f>
        <v>1 период</v>
      </c>
      <c r="E226" s="558" t="str">
        <f>E18</f>
        <v>2 период</v>
      </c>
      <c r="F226" s="558" t="str">
        <f>F18</f>
        <v>3 период</v>
      </c>
      <c r="G226" s="558" t="str">
        <f>G18</f>
        <v>4 период</v>
      </c>
      <c r="H226" s="787"/>
    </row>
    <row r="227" spans="1:16" s="646" customFormat="1" ht="13.5" thickTop="1">
      <c r="A227" s="783" t="s">
        <v>269</v>
      </c>
      <c r="B227" s="784"/>
      <c r="C227" s="785"/>
      <c r="D227" s="644">
        <f>D228+D237</f>
        <v>0</v>
      </c>
      <c r="E227" s="644">
        <f>E228+E237</f>
        <v>0</v>
      </c>
      <c r="F227" s="644">
        <f>F228+F237</f>
        <v>0</v>
      </c>
      <c r="G227" s="644">
        <f>G228+G237</f>
        <v>0</v>
      </c>
      <c r="H227" s="645">
        <f>H228+H237</f>
        <v>0</v>
      </c>
      <c r="I227" s="555"/>
      <c r="J227" s="555"/>
      <c r="K227" s="557"/>
      <c r="L227" s="557"/>
      <c r="M227" s="557"/>
      <c r="N227" s="557"/>
      <c r="O227" s="557"/>
      <c r="P227" s="557"/>
    </row>
    <row r="228" spans="1:16" s="646" customFormat="1" ht="12.75">
      <c r="A228" s="579">
        <v>1</v>
      </c>
      <c r="B228" s="803" t="s">
        <v>182</v>
      </c>
      <c r="C228" s="768"/>
      <c r="D228" s="647">
        <f>SUM(D229*D230+D231*D232+D233*D234+D235*D236)</f>
        <v>0</v>
      </c>
      <c r="E228" s="647">
        <f>SUM(E229*E230+E231*E232+E233*E234+E235*E236)</f>
        <v>0</v>
      </c>
      <c r="F228" s="647">
        <f>SUM(F229*F230+F231*F232+F233*F234+F235*F236)</f>
        <v>0</v>
      </c>
      <c r="G228" s="647">
        <f>SUM(G229*G230+G231*G232+G233*G234+G235*G236)</f>
        <v>0</v>
      </c>
      <c r="H228" s="648">
        <f>SUM(D228:G228)</f>
        <v>0</v>
      </c>
      <c r="I228" s="555"/>
      <c r="J228" s="555"/>
      <c r="K228" s="557"/>
      <c r="L228" s="557"/>
      <c r="M228" s="557"/>
      <c r="N228" s="557"/>
      <c r="O228" s="557"/>
      <c r="P228" s="557"/>
    </row>
    <row r="229" spans="1:16" s="646" customFormat="1" ht="25.5">
      <c r="A229" s="847">
        <v>1</v>
      </c>
      <c r="B229" s="806">
        <f>T('6.1. Персонал'!B9:B10)</f>
      </c>
      <c r="C229" s="649" t="s">
        <v>184</v>
      </c>
      <c r="D229" s="650">
        <f>'6.1. Персонал'!F9</f>
        <v>0</v>
      </c>
      <c r="E229" s="650">
        <f>'6.1. Персонал'!I9</f>
        <v>0</v>
      </c>
      <c r="F229" s="650">
        <f>'6.1. Персонал'!L9</f>
        <v>0</v>
      </c>
      <c r="G229" s="650">
        <f>'6.1. Персонал'!O9</f>
        <v>0</v>
      </c>
      <c r="H229" s="653"/>
      <c r="I229" s="555"/>
      <c r="J229" s="555"/>
      <c r="K229" s="557"/>
      <c r="L229" s="557"/>
      <c r="M229" s="557"/>
      <c r="N229" s="557"/>
      <c r="O229" s="557"/>
      <c r="P229" s="557"/>
    </row>
    <row r="230" spans="1:16" s="646" customFormat="1" ht="25.5">
      <c r="A230" s="801"/>
      <c r="B230" s="807"/>
      <c r="C230" s="649" t="s">
        <v>185</v>
      </c>
      <c r="D230" s="650">
        <f>'6.1. Персонал'!D10+'6.1. Персонал'!E10+'6.1. Персонал'!F10</f>
        <v>0</v>
      </c>
      <c r="E230" s="650">
        <f>'6.1. Персонал'!E10+'6.1. Персонал'!F10+'6.1. Персонал'!G10</f>
        <v>0</v>
      </c>
      <c r="F230" s="650">
        <f>'6.1. Персонал'!F10+'6.1. Персонал'!G10+'6.1. Персонал'!H10</f>
        <v>0</v>
      </c>
      <c r="G230" s="650">
        <f>'6.1. Персонал'!G10+'6.1. Персонал'!H10+'6.1. Персонал'!I10</f>
        <v>0</v>
      </c>
      <c r="H230" s="654"/>
      <c r="I230" s="555"/>
      <c r="J230" s="555"/>
      <c r="K230" s="557"/>
      <c r="L230" s="557"/>
      <c r="M230" s="557"/>
      <c r="N230" s="557"/>
      <c r="O230" s="557"/>
      <c r="P230" s="557"/>
    </row>
    <row r="231" spans="1:16" s="646" customFormat="1" ht="25.5">
      <c r="A231" s="847">
        <v>2</v>
      </c>
      <c r="B231" s="806">
        <f>T('6.1. Персонал'!B11:B12)</f>
      </c>
      <c r="C231" s="649" t="s">
        <v>184</v>
      </c>
      <c r="D231" s="650">
        <f>'6.1. Персонал'!F11</f>
        <v>0</v>
      </c>
      <c r="E231" s="650">
        <f>'6.1. Персонал'!I11</f>
        <v>0</v>
      </c>
      <c r="F231" s="650">
        <f>'6.1. Персонал'!L11</f>
        <v>0</v>
      </c>
      <c r="G231" s="650">
        <f>'6.1. Персонал'!O11</f>
        <v>0</v>
      </c>
      <c r="H231" s="654"/>
      <c r="I231" s="555"/>
      <c r="J231" s="555"/>
      <c r="K231" s="557"/>
      <c r="L231" s="557"/>
      <c r="M231" s="557"/>
      <c r="N231" s="557"/>
      <c r="O231" s="557"/>
      <c r="P231" s="557"/>
    </row>
    <row r="232" spans="1:16" s="646" customFormat="1" ht="25.5">
      <c r="A232" s="801"/>
      <c r="B232" s="807"/>
      <c r="C232" s="649" t="s">
        <v>185</v>
      </c>
      <c r="D232" s="650">
        <f>'6.1. Персонал'!D12</f>
        <v>0</v>
      </c>
      <c r="E232" s="650">
        <f>D232</f>
        <v>0</v>
      </c>
      <c r="F232" s="651">
        <f>E232</f>
        <v>0</v>
      </c>
      <c r="G232" s="652">
        <f>F232</f>
        <v>0</v>
      </c>
      <c r="H232" s="654"/>
      <c r="I232" s="555"/>
      <c r="J232" s="555"/>
      <c r="K232" s="557"/>
      <c r="L232" s="557"/>
      <c r="M232" s="557"/>
      <c r="N232" s="557"/>
      <c r="O232" s="557"/>
      <c r="P232" s="557"/>
    </row>
    <row r="233" spans="1:16" s="646" customFormat="1" ht="25.5">
      <c r="A233" s="847">
        <v>3</v>
      </c>
      <c r="B233" s="806">
        <f>T('6.1. Персонал'!B13:B14)</f>
      </c>
      <c r="C233" s="649" t="s">
        <v>184</v>
      </c>
      <c r="D233" s="650">
        <f>'6.1. Персонал'!F13</f>
        <v>0</v>
      </c>
      <c r="E233" s="650">
        <f>'6.1. Персонал'!I13</f>
        <v>0</v>
      </c>
      <c r="F233" s="650">
        <f>'6.1. Персонал'!L13</f>
        <v>0</v>
      </c>
      <c r="G233" s="650">
        <f>'6.1. Персонал'!O13</f>
        <v>0</v>
      </c>
      <c r="H233" s="654"/>
      <c r="I233" s="555"/>
      <c r="J233" s="555"/>
      <c r="K233" s="557"/>
      <c r="L233" s="557"/>
      <c r="M233" s="557"/>
      <c r="N233" s="557"/>
      <c r="O233" s="557"/>
      <c r="P233" s="557"/>
    </row>
    <row r="234" spans="1:16" s="646" customFormat="1" ht="25.5">
      <c r="A234" s="801"/>
      <c r="B234" s="807"/>
      <c r="C234" s="649" t="s">
        <v>185</v>
      </c>
      <c r="D234" s="650">
        <f>'6.1. Персонал'!D14</f>
        <v>0</v>
      </c>
      <c r="E234" s="650">
        <f>D234</f>
        <v>0</v>
      </c>
      <c r="F234" s="651">
        <f>E234</f>
        <v>0</v>
      </c>
      <c r="G234" s="652">
        <f>F234</f>
        <v>0</v>
      </c>
      <c r="H234" s="654"/>
      <c r="I234" s="555"/>
      <c r="J234" s="555"/>
      <c r="K234" s="557"/>
      <c r="L234" s="557"/>
      <c r="M234" s="557"/>
      <c r="N234" s="557"/>
      <c r="O234" s="557"/>
      <c r="P234" s="557"/>
    </row>
    <row r="235" spans="1:16" s="646" customFormat="1" ht="25.5">
      <c r="A235" s="847">
        <v>4</v>
      </c>
      <c r="B235" s="806">
        <f>T('6.1. Персонал'!B15:B16)</f>
      </c>
      <c r="C235" s="649" t="s">
        <v>184</v>
      </c>
      <c r="D235" s="650">
        <f>'6.1. Персонал'!F15</f>
        <v>0</v>
      </c>
      <c r="E235" s="650">
        <f>'6.1. Персонал'!I15</f>
        <v>0</v>
      </c>
      <c r="F235" s="650">
        <f>'6.1. Персонал'!L15</f>
        <v>0</v>
      </c>
      <c r="G235" s="650">
        <f>'6.1. Персонал'!O15</f>
        <v>0</v>
      </c>
      <c r="H235" s="654"/>
      <c r="I235" s="555"/>
      <c r="J235" s="555"/>
      <c r="K235" s="557"/>
      <c r="L235" s="557"/>
      <c r="M235" s="557"/>
      <c r="N235" s="557"/>
      <c r="O235" s="557"/>
      <c r="P235" s="557"/>
    </row>
    <row r="236" spans="1:16" s="646" customFormat="1" ht="25.5">
      <c r="A236" s="848"/>
      <c r="B236" s="807"/>
      <c r="C236" s="655" t="s">
        <v>185</v>
      </c>
      <c r="D236" s="656">
        <f>'6.1. Персонал'!D16</f>
        <v>0</v>
      </c>
      <c r="E236" s="656">
        <f>D236</f>
        <v>0</v>
      </c>
      <c r="F236" s="657">
        <f>E236</f>
        <v>0</v>
      </c>
      <c r="G236" s="658">
        <f>F236</f>
        <v>0</v>
      </c>
      <c r="H236" s="659"/>
      <c r="I236" s="555"/>
      <c r="J236" s="555"/>
      <c r="K236" s="557"/>
      <c r="L236" s="557"/>
      <c r="M236" s="557"/>
      <c r="N236" s="557"/>
      <c r="O236" s="557"/>
      <c r="P236" s="557"/>
    </row>
    <row r="237" spans="1:16" s="646" customFormat="1" ht="12.75">
      <c r="A237" s="612">
        <v>2</v>
      </c>
      <c r="B237" s="660" t="s">
        <v>190</v>
      </c>
      <c r="C237" s="660"/>
      <c r="D237" s="661">
        <f>D238*D239+D240*D241+D242*D243+D244*D245</f>
        <v>0</v>
      </c>
      <c r="E237" s="661">
        <f>E238*E239+E240*E241+E242*E243+E244*E245</f>
        <v>0</v>
      </c>
      <c r="F237" s="661">
        <f>F238*F239+F240*F241+F242*F243+F244*F245</f>
        <v>0</v>
      </c>
      <c r="G237" s="661">
        <f>G238*G239+G240*G241+G242*G243+G244*G245</f>
        <v>0</v>
      </c>
      <c r="H237" s="648">
        <f>SUM(D237:G237)</f>
        <v>0</v>
      </c>
      <c r="I237" s="555"/>
      <c r="J237" s="555"/>
      <c r="K237" s="557"/>
      <c r="L237" s="557"/>
      <c r="M237" s="557"/>
      <c r="N237" s="557"/>
      <c r="O237" s="557"/>
      <c r="P237" s="557"/>
    </row>
    <row r="238" spans="1:16" s="646" customFormat="1" ht="25.5">
      <c r="A238" s="800">
        <v>1</v>
      </c>
      <c r="B238" s="806">
        <f>T('6.1. Персонал'!B19:B20)</f>
      </c>
      <c r="C238" s="662" t="s">
        <v>184</v>
      </c>
      <c r="D238" s="663">
        <f>SUM('6.1. Персонал'!D19:F19)</f>
        <v>0</v>
      </c>
      <c r="E238" s="663">
        <f>SUM('6.1. Персонал'!G19:I19)</f>
        <v>0</v>
      </c>
      <c r="F238" s="664">
        <f>SUM('6.1. Персонал'!J19:L19)</f>
        <v>0</v>
      </c>
      <c r="G238" s="665">
        <f>SUM('6.1. Персонал'!M19:O19)</f>
        <v>0</v>
      </c>
      <c r="H238" s="653"/>
      <c r="I238" s="555"/>
      <c r="J238" s="555"/>
      <c r="K238" s="557"/>
      <c r="L238" s="557"/>
      <c r="M238" s="557"/>
      <c r="N238" s="557"/>
      <c r="O238" s="557"/>
      <c r="P238" s="557"/>
    </row>
    <row r="239" spans="1:16" s="646" customFormat="1" ht="25.5">
      <c r="A239" s="801"/>
      <c r="B239" s="807"/>
      <c r="C239" s="649" t="s">
        <v>185</v>
      </c>
      <c r="D239" s="650">
        <f>'6.1. Персонал'!D20</f>
        <v>0</v>
      </c>
      <c r="E239" s="650">
        <f>D239</f>
        <v>0</v>
      </c>
      <c r="F239" s="651">
        <f>E239</f>
        <v>0</v>
      </c>
      <c r="G239" s="652">
        <f>F239</f>
        <v>0</v>
      </c>
      <c r="H239" s="654"/>
      <c r="I239" s="555"/>
      <c r="J239" s="555"/>
      <c r="K239" s="557"/>
      <c r="L239" s="557"/>
      <c r="M239" s="557"/>
      <c r="N239" s="557"/>
      <c r="O239" s="557"/>
      <c r="P239" s="557"/>
    </row>
    <row r="240" spans="1:16" s="646" customFormat="1" ht="25.5">
      <c r="A240" s="847">
        <v>2</v>
      </c>
      <c r="B240" s="806">
        <f>T('6.1. Персонал'!B21:B22)</f>
      </c>
      <c r="C240" s="649" t="s">
        <v>184</v>
      </c>
      <c r="D240" s="650">
        <f>SUM('6.1. Персонал'!D21:F21)</f>
        <v>0</v>
      </c>
      <c r="E240" s="650">
        <f>SUM('6.1. Персонал'!G21:I21)</f>
        <v>0</v>
      </c>
      <c r="F240" s="651">
        <f>SUM('6.1. Персонал'!J21:L21)</f>
        <v>0</v>
      </c>
      <c r="G240" s="652">
        <f>SUM('6.1. Персонал'!M21:O21)</f>
        <v>0</v>
      </c>
      <c r="H240" s="654"/>
      <c r="I240" s="555"/>
      <c r="J240" s="555"/>
      <c r="K240" s="557"/>
      <c r="L240" s="557"/>
      <c r="M240" s="557"/>
      <c r="N240" s="557"/>
      <c r="O240" s="557"/>
      <c r="P240" s="557"/>
    </row>
    <row r="241" spans="1:16" s="646" customFormat="1" ht="25.5">
      <c r="A241" s="801"/>
      <c r="B241" s="807"/>
      <c r="C241" s="649" t="s">
        <v>185</v>
      </c>
      <c r="D241" s="650">
        <f>'6.1. Персонал'!D22</f>
        <v>0</v>
      </c>
      <c r="E241" s="650">
        <f>D241</f>
        <v>0</v>
      </c>
      <c r="F241" s="651">
        <f>E241</f>
        <v>0</v>
      </c>
      <c r="G241" s="652">
        <f>F241</f>
        <v>0</v>
      </c>
      <c r="H241" s="654"/>
      <c r="I241" s="555"/>
      <c r="J241" s="555"/>
      <c r="K241" s="557"/>
      <c r="L241" s="557"/>
      <c r="M241" s="557"/>
      <c r="N241" s="557"/>
      <c r="O241" s="557"/>
      <c r="P241" s="557"/>
    </row>
    <row r="242" spans="1:16" s="646" customFormat="1" ht="25.5">
      <c r="A242" s="847">
        <v>3</v>
      </c>
      <c r="B242" s="806">
        <f>T('6.1. Персонал'!B23:B24)</f>
      </c>
      <c r="C242" s="649" t="s">
        <v>184</v>
      </c>
      <c r="D242" s="650">
        <f>SUM('6.1. Персонал'!D23:F23)</f>
        <v>0</v>
      </c>
      <c r="E242" s="650">
        <f>SUM('6.1. Персонал'!G23:I23)</f>
        <v>0</v>
      </c>
      <c r="F242" s="651">
        <f>SUM('6.1. Персонал'!J23:L23)</f>
        <v>0</v>
      </c>
      <c r="G242" s="652">
        <f>SUM('6.1. Персонал'!M23:O23)</f>
        <v>0</v>
      </c>
      <c r="H242" s="654"/>
      <c r="I242" s="555"/>
      <c r="J242" s="555"/>
      <c r="K242" s="557"/>
      <c r="L242" s="557"/>
      <c r="M242" s="557"/>
      <c r="N242" s="557"/>
      <c r="O242" s="557"/>
      <c r="P242" s="557"/>
    </row>
    <row r="243" spans="1:8" ht="25.5">
      <c r="A243" s="801"/>
      <c r="B243" s="807"/>
      <c r="C243" s="649" t="s">
        <v>185</v>
      </c>
      <c r="D243" s="650">
        <f>'6.1. Персонал'!D24</f>
        <v>0</v>
      </c>
      <c r="E243" s="650">
        <f>D243</f>
        <v>0</v>
      </c>
      <c r="F243" s="651">
        <f>E243</f>
        <v>0</v>
      </c>
      <c r="G243" s="652">
        <f>F243</f>
        <v>0</v>
      </c>
      <c r="H243" s="654"/>
    </row>
    <row r="244" spans="1:8" ht="25.5">
      <c r="A244" s="847">
        <v>4</v>
      </c>
      <c r="B244" s="806">
        <f>T('6.1. Персонал'!B25:B26)</f>
      </c>
      <c r="C244" s="649" t="s">
        <v>184</v>
      </c>
      <c r="D244" s="650">
        <f>SUM('6.1. Персонал'!D25:F25)</f>
        <v>0</v>
      </c>
      <c r="E244" s="650">
        <f>SUM('6.1. Персонал'!G25:I25)</f>
        <v>0</v>
      </c>
      <c r="F244" s="651">
        <f>SUM('6.1. Персонал'!J25:L25)</f>
        <v>0</v>
      </c>
      <c r="G244" s="652">
        <f>SUM('6.1. Персонал'!M25:O25)</f>
        <v>0</v>
      </c>
      <c r="H244" s="654"/>
    </row>
    <row r="245" spans="1:8" ht="25.5">
      <c r="A245" s="848"/>
      <c r="B245" s="807"/>
      <c r="C245" s="655" t="s">
        <v>185</v>
      </c>
      <c r="D245" s="656">
        <f>'6.1. Персонал'!D26</f>
        <v>0</v>
      </c>
      <c r="E245" s="656">
        <f>D245</f>
        <v>0</v>
      </c>
      <c r="F245" s="657">
        <f>E245</f>
        <v>0</v>
      </c>
      <c r="G245" s="658">
        <f>F245</f>
        <v>0</v>
      </c>
      <c r="H245" s="659"/>
    </row>
    <row r="246" spans="1:8" ht="12.75">
      <c r="A246" s="840" t="s">
        <v>257</v>
      </c>
      <c r="B246" s="841"/>
      <c r="C246" s="842"/>
      <c r="D246" s="614">
        <f>D227*Исходные!$B$23</f>
        <v>0</v>
      </c>
      <c r="E246" s="614">
        <f>E227*Исходные!$B$23</f>
        <v>0</v>
      </c>
      <c r="F246" s="614">
        <f>F227*Исходные!$B$23</f>
        <v>0</v>
      </c>
      <c r="G246" s="614">
        <f>G227*Исходные!$B$23</f>
        <v>0</v>
      </c>
      <c r="H246" s="666">
        <f>SUM(D246:G246)</f>
        <v>0</v>
      </c>
    </row>
    <row r="247" spans="1:8" ht="12.75">
      <c r="A247" s="803" t="s">
        <v>254</v>
      </c>
      <c r="B247" s="804"/>
      <c r="C247" s="805"/>
      <c r="D247" s="614">
        <f>D227+D246</f>
        <v>0</v>
      </c>
      <c r="E247" s="614">
        <f>E227+E246</f>
        <v>0</v>
      </c>
      <c r="F247" s="614">
        <f>F227+F246</f>
        <v>0</v>
      </c>
      <c r="G247" s="614">
        <f>G227+G246</f>
        <v>0</v>
      </c>
      <c r="H247" s="666">
        <f>SUM(D247:G247)</f>
        <v>0</v>
      </c>
    </row>
    <row r="248" ht="12.75"/>
    <row r="249" spans="1:10" s="679" customFormat="1" ht="12.75">
      <c r="A249" s="677"/>
      <c r="B249" s="680" t="s">
        <v>306</v>
      </c>
      <c r="C249" s="677"/>
      <c r="D249" s="677"/>
      <c r="E249" s="677"/>
      <c r="F249" s="677"/>
      <c r="G249" s="677"/>
      <c r="H249" s="677"/>
      <c r="I249" s="677"/>
      <c r="J249" s="677"/>
    </row>
    <row r="250" spans="1:8" ht="23.25" customHeight="1" thickBot="1">
      <c r="A250" s="667" t="s">
        <v>125</v>
      </c>
      <c r="B250" s="865" t="s">
        <v>250</v>
      </c>
      <c r="C250" s="866"/>
      <c r="D250" s="866"/>
      <c r="E250" s="866"/>
      <c r="F250" s="867"/>
      <c r="G250" s="558" t="s">
        <v>251</v>
      </c>
      <c r="H250" s="558" t="s">
        <v>266</v>
      </c>
    </row>
    <row r="251" spans="1:8" ht="13.5" thickTop="1">
      <c r="A251" s="821" t="s">
        <v>132</v>
      </c>
      <c r="B251" s="859"/>
      <c r="C251" s="859"/>
      <c r="D251" s="859"/>
      <c r="E251" s="859"/>
      <c r="F251" s="860"/>
      <c r="G251" s="570">
        <f>SUM(G252:G257)</f>
        <v>0</v>
      </c>
      <c r="H251" s="668" t="e">
        <f>G251/$G$251</f>
        <v>#DIV/0!</v>
      </c>
    </row>
    <row r="252" spans="1:8" ht="12.75">
      <c r="A252" s="564">
        <v>1</v>
      </c>
      <c r="B252" s="837" t="str">
        <f aca="true" t="shared" si="23" ref="B252:B257">B4</f>
        <v>  Собственные средства</v>
      </c>
      <c r="C252" s="838"/>
      <c r="D252" s="838"/>
      <c r="E252" s="838"/>
      <c r="F252" s="839"/>
      <c r="G252" s="628">
        <f aca="true" t="shared" si="24" ref="G252:G257">H4</f>
        <v>0</v>
      </c>
      <c r="H252" s="669" t="e">
        <f aca="true" t="shared" si="25" ref="H252:H257">G252/$G$251</f>
        <v>#DIV/0!</v>
      </c>
    </row>
    <row r="253" spans="1:8" ht="12.75">
      <c r="A253" s="564">
        <v>2</v>
      </c>
      <c r="B253" s="837" t="str">
        <f t="shared" si="23"/>
        <v>  Заемные средства (кредиты)</v>
      </c>
      <c r="C253" s="838"/>
      <c r="D253" s="838"/>
      <c r="E253" s="838"/>
      <c r="F253" s="839"/>
      <c r="G253" s="628">
        <f t="shared" si="24"/>
        <v>0</v>
      </c>
      <c r="H253" s="669" t="e">
        <f t="shared" si="25"/>
        <v>#DIV/0!</v>
      </c>
    </row>
    <row r="254" spans="1:8" ht="12.75">
      <c r="A254" s="564">
        <v>3</v>
      </c>
      <c r="B254" s="837" t="str">
        <f t="shared" si="23"/>
        <v>  Государственные субсидии (МЭР)</v>
      </c>
      <c r="C254" s="838"/>
      <c r="D254" s="838"/>
      <c r="E254" s="838"/>
      <c r="F254" s="839"/>
      <c r="G254" s="628">
        <f t="shared" si="24"/>
        <v>0</v>
      </c>
      <c r="H254" s="669" t="e">
        <f t="shared" si="25"/>
        <v>#DIV/0!</v>
      </c>
    </row>
    <row r="255" spans="1:8" ht="12.75">
      <c r="A255" s="564">
        <v>4</v>
      </c>
      <c r="B255" s="837" t="str">
        <f t="shared" si="23"/>
        <v>  Государственные субсидии (ГСЗН)</v>
      </c>
      <c r="C255" s="838"/>
      <c r="D255" s="838"/>
      <c r="E255" s="838"/>
      <c r="F255" s="839"/>
      <c r="G255" s="628">
        <f t="shared" si="24"/>
        <v>0</v>
      </c>
      <c r="H255" s="669" t="e">
        <f t="shared" si="25"/>
        <v>#DIV/0!</v>
      </c>
    </row>
    <row r="256" spans="1:8" ht="12.75">
      <c r="A256" s="564">
        <v>5</v>
      </c>
      <c r="B256" s="837" t="str">
        <f t="shared" si="23"/>
        <v>  Субвенция (ГСЗН)</v>
      </c>
      <c r="C256" s="838"/>
      <c r="D256" s="838"/>
      <c r="E256" s="838"/>
      <c r="F256" s="839"/>
      <c r="G256" s="628">
        <f t="shared" si="24"/>
        <v>0</v>
      </c>
      <c r="H256" s="669" t="e">
        <f t="shared" si="25"/>
        <v>#DIV/0!</v>
      </c>
    </row>
    <row r="257" spans="1:8" ht="12.75">
      <c r="A257" s="564">
        <v>6</v>
      </c>
      <c r="B257" s="837" t="str">
        <f t="shared" si="23"/>
        <v>  Прочие источники финансирования</v>
      </c>
      <c r="C257" s="838"/>
      <c r="D257" s="838"/>
      <c r="E257" s="838"/>
      <c r="F257" s="839"/>
      <c r="G257" s="628">
        <f t="shared" si="24"/>
        <v>0</v>
      </c>
      <c r="H257" s="669" t="e">
        <f t="shared" si="25"/>
        <v>#DIV/0!</v>
      </c>
    </row>
    <row r="258" ht="12.75"/>
    <row r="259" spans="1:10" s="679" customFormat="1" ht="12.75">
      <c r="A259" s="677"/>
      <c r="B259" s="678" t="s">
        <v>307</v>
      </c>
      <c r="C259" s="677"/>
      <c r="D259" s="677"/>
      <c r="E259" s="677"/>
      <c r="F259" s="677"/>
      <c r="G259" s="677"/>
      <c r="H259" s="677"/>
      <c r="I259" s="677"/>
      <c r="J259" s="677"/>
    </row>
    <row r="260" spans="1:8" ht="12.75" customHeight="1">
      <c r="A260" s="781" t="s">
        <v>125</v>
      </c>
      <c r="B260" s="823" t="s">
        <v>252</v>
      </c>
      <c r="C260" s="861"/>
      <c r="D260" s="861"/>
      <c r="E260" s="815"/>
      <c r="F260" s="786" t="s">
        <v>293</v>
      </c>
      <c r="G260" s="786" t="s">
        <v>253</v>
      </c>
      <c r="H260" s="786" t="s">
        <v>249</v>
      </c>
    </row>
    <row r="261" spans="1:8" ht="13.5" customHeight="1" thickBot="1">
      <c r="A261" s="802"/>
      <c r="B261" s="862"/>
      <c r="C261" s="863"/>
      <c r="D261" s="863"/>
      <c r="E261" s="864"/>
      <c r="F261" s="787"/>
      <c r="G261" s="787"/>
      <c r="H261" s="787"/>
    </row>
    <row r="262" spans="1:8" ht="13.5" customHeight="1" thickTop="1">
      <c r="A262" s="868" t="s">
        <v>132</v>
      </c>
      <c r="B262" s="868"/>
      <c r="C262" s="868"/>
      <c r="D262" s="868"/>
      <c r="E262" s="868"/>
      <c r="F262" s="570">
        <f>SUM(F263:F285)</f>
        <v>0</v>
      </c>
      <c r="G262" s="681">
        <f>SUM(G263:G285)</f>
        <v>0</v>
      </c>
      <c r="H262" s="681">
        <f>SUM(H263:H285)</f>
        <v>0</v>
      </c>
    </row>
    <row r="263" spans="1:8" ht="12.75">
      <c r="A263" s="564" t="s">
        <v>183</v>
      </c>
      <c r="B263" s="776" t="s">
        <v>327</v>
      </c>
      <c r="C263" s="777"/>
      <c r="D263" s="777"/>
      <c r="E263" s="777"/>
      <c r="F263" s="670">
        <f>'Приложение 1 (На печать 1)'!B25</f>
        <v>0</v>
      </c>
      <c r="G263" s="671">
        <v>0</v>
      </c>
      <c r="H263" s="671">
        <f>F263</f>
        <v>0</v>
      </c>
    </row>
    <row r="264" spans="1:8" ht="12.75">
      <c r="A264" s="564" t="s">
        <v>186</v>
      </c>
      <c r="B264" s="776" t="s">
        <v>328</v>
      </c>
      <c r="C264" s="777"/>
      <c r="D264" s="777"/>
      <c r="E264" s="777"/>
      <c r="F264" s="672">
        <f>'Приложение 1 (На печать 1)'!B26</f>
        <v>0</v>
      </c>
      <c r="G264" s="671">
        <v>0</v>
      </c>
      <c r="H264" s="671">
        <f aca="true" t="shared" si="26" ref="H264:H285">F264</f>
        <v>0</v>
      </c>
    </row>
    <row r="265" spans="1:8" ht="12.75">
      <c r="A265" s="564" t="s">
        <v>191</v>
      </c>
      <c r="B265" s="776" t="s">
        <v>174</v>
      </c>
      <c r="C265" s="777"/>
      <c r="D265" s="777"/>
      <c r="E265" s="777"/>
      <c r="F265" s="670">
        <f>'Приложение 1 (На печать 1)'!B30</f>
        <v>0</v>
      </c>
      <c r="G265" s="671">
        <v>0</v>
      </c>
      <c r="H265" s="671">
        <f t="shared" si="26"/>
        <v>0</v>
      </c>
    </row>
    <row r="266" spans="1:8" ht="11.25" customHeight="1">
      <c r="A266" s="564" t="s">
        <v>194</v>
      </c>
      <c r="B266" s="776" t="s">
        <v>177</v>
      </c>
      <c r="C266" s="777"/>
      <c r="D266" s="777"/>
      <c r="E266" s="777"/>
      <c r="F266" s="670">
        <f>'Приложение 1 (На печать 1)'!B33</f>
        <v>0</v>
      </c>
      <c r="G266" s="671">
        <v>0</v>
      </c>
      <c r="H266" s="671">
        <f t="shared" si="26"/>
        <v>0</v>
      </c>
    </row>
    <row r="267" spans="1:8" ht="12.75">
      <c r="A267" s="564" t="s">
        <v>308</v>
      </c>
      <c r="B267" s="776" t="s">
        <v>200</v>
      </c>
      <c r="C267" s="777"/>
      <c r="D267" s="777"/>
      <c r="E267" s="777"/>
      <c r="F267" s="670">
        <f>'Приложение 1 (На печать 1)'!B37</f>
        <v>0</v>
      </c>
      <c r="G267" s="671">
        <v>0</v>
      </c>
      <c r="H267" s="671">
        <f t="shared" si="26"/>
        <v>0</v>
      </c>
    </row>
    <row r="268" spans="1:8" ht="11.25" customHeight="1">
      <c r="A268" s="564" t="s">
        <v>309</v>
      </c>
      <c r="B268" s="776" t="s">
        <v>329</v>
      </c>
      <c r="C268" s="777"/>
      <c r="D268" s="777"/>
      <c r="E268" s="777"/>
      <c r="F268" s="670">
        <f>'Приложение 1 (На печать 1)'!B38</f>
        <v>0</v>
      </c>
      <c r="G268" s="671">
        <v>0</v>
      </c>
      <c r="H268" s="671">
        <f t="shared" si="26"/>
        <v>0</v>
      </c>
    </row>
    <row r="269" spans="1:8" ht="12.75">
      <c r="A269" s="564" t="s">
        <v>310</v>
      </c>
      <c r="B269" s="776" t="s">
        <v>330</v>
      </c>
      <c r="C269" s="777"/>
      <c r="D269" s="777"/>
      <c r="E269" s="777"/>
      <c r="F269" s="670">
        <f>'Приложение 1 (На печать 1)'!B39</f>
        <v>0</v>
      </c>
      <c r="G269" s="671">
        <v>0</v>
      </c>
      <c r="H269" s="671">
        <f t="shared" si="26"/>
        <v>0</v>
      </c>
    </row>
    <row r="270" spans="1:8" ht="12.75">
      <c r="A270" s="564" t="s">
        <v>311</v>
      </c>
      <c r="B270" s="776" t="s">
        <v>331</v>
      </c>
      <c r="C270" s="777"/>
      <c r="D270" s="777"/>
      <c r="E270" s="777"/>
      <c r="F270" s="670">
        <f>'Приложение 1 (На печать 1)'!B41</f>
        <v>0</v>
      </c>
      <c r="G270" s="671">
        <v>0</v>
      </c>
      <c r="H270" s="671">
        <f t="shared" si="26"/>
        <v>0</v>
      </c>
    </row>
    <row r="271" spans="1:8" ht="12.75">
      <c r="A271" s="564" t="s">
        <v>312</v>
      </c>
      <c r="B271" s="776" t="s">
        <v>205</v>
      </c>
      <c r="C271" s="777"/>
      <c r="D271" s="777"/>
      <c r="E271" s="777"/>
      <c r="F271" s="670">
        <f>'Приложение 1 (На печать 1)'!B42</f>
        <v>0</v>
      </c>
      <c r="G271" s="671">
        <v>0</v>
      </c>
      <c r="H271" s="671">
        <f t="shared" si="26"/>
        <v>0</v>
      </c>
    </row>
    <row r="272" spans="1:8" ht="12.75">
      <c r="A272" s="564" t="s">
        <v>313</v>
      </c>
      <c r="B272" s="776" t="s">
        <v>206</v>
      </c>
      <c r="C272" s="777"/>
      <c r="D272" s="777"/>
      <c r="E272" s="777"/>
      <c r="F272" s="670">
        <f>'Приложение 1 (На печать 1)'!B43</f>
        <v>0</v>
      </c>
      <c r="G272" s="671">
        <v>0</v>
      </c>
      <c r="H272" s="671">
        <f t="shared" si="26"/>
        <v>0</v>
      </c>
    </row>
    <row r="273" spans="1:8" ht="12.75">
      <c r="A273" s="564" t="s">
        <v>314</v>
      </c>
      <c r="B273" s="776" t="s">
        <v>207</v>
      </c>
      <c r="C273" s="777"/>
      <c r="D273" s="777"/>
      <c r="E273" s="777"/>
      <c r="F273" s="670">
        <f>'Приложение 1 (На печать 1)'!B44</f>
        <v>0</v>
      </c>
      <c r="G273" s="671">
        <v>0</v>
      </c>
      <c r="H273" s="671">
        <f t="shared" si="26"/>
        <v>0</v>
      </c>
    </row>
    <row r="274" spans="1:8" ht="12.75">
      <c r="A274" s="564" t="s">
        <v>315</v>
      </c>
      <c r="B274" s="776" t="s">
        <v>332</v>
      </c>
      <c r="C274" s="777"/>
      <c r="D274" s="777"/>
      <c r="E274" s="777"/>
      <c r="F274" s="670">
        <f>'Приложение 1 (На печать 1)'!B48</f>
        <v>0</v>
      </c>
      <c r="G274" s="671">
        <v>0</v>
      </c>
      <c r="H274" s="671">
        <f t="shared" si="26"/>
        <v>0</v>
      </c>
    </row>
    <row r="275" spans="1:8" ht="12.75">
      <c r="A275" s="564" t="s">
        <v>316</v>
      </c>
      <c r="B275" s="776" t="s">
        <v>333</v>
      </c>
      <c r="C275" s="777"/>
      <c r="D275" s="777"/>
      <c r="E275" s="777"/>
      <c r="F275" s="670">
        <f>'Приложение 1 (На печать 1)'!B49</f>
        <v>0</v>
      </c>
      <c r="G275" s="671">
        <v>0</v>
      </c>
      <c r="H275" s="671">
        <f t="shared" si="26"/>
        <v>0</v>
      </c>
    </row>
    <row r="276" spans="1:8" ht="12.75">
      <c r="A276" s="564" t="s">
        <v>317</v>
      </c>
      <c r="B276" s="776" t="s">
        <v>334</v>
      </c>
      <c r="C276" s="777"/>
      <c r="D276" s="777"/>
      <c r="E276" s="777"/>
      <c r="F276" s="670">
        <f>'Приложение 1 (На печать 1)'!B50</f>
        <v>0</v>
      </c>
      <c r="G276" s="671">
        <v>0</v>
      </c>
      <c r="H276" s="671">
        <f t="shared" si="26"/>
        <v>0</v>
      </c>
    </row>
    <row r="277" spans="1:8" ht="12.75">
      <c r="A277" s="564" t="s">
        <v>318</v>
      </c>
      <c r="B277" s="776" t="s">
        <v>335</v>
      </c>
      <c r="C277" s="777"/>
      <c r="D277" s="777"/>
      <c r="E277" s="777"/>
      <c r="F277" s="670">
        <f>'Приложение 1 (На печать 1)'!B51</f>
        <v>0</v>
      </c>
      <c r="G277" s="671">
        <v>0</v>
      </c>
      <c r="H277" s="671">
        <f t="shared" si="26"/>
        <v>0</v>
      </c>
    </row>
    <row r="278" spans="1:8" ht="12.75">
      <c r="A278" s="564" t="s">
        <v>319</v>
      </c>
      <c r="B278" s="776" t="s">
        <v>134</v>
      </c>
      <c r="C278" s="777"/>
      <c r="D278" s="777"/>
      <c r="E278" s="777"/>
      <c r="F278" s="670">
        <f>'Приложение 1 (На печать 1)'!B54</f>
        <v>0</v>
      </c>
      <c r="G278" s="671">
        <v>0</v>
      </c>
      <c r="H278" s="671">
        <f t="shared" si="26"/>
        <v>0</v>
      </c>
    </row>
    <row r="279" spans="1:8" ht="12.75">
      <c r="A279" s="564" t="s">
        <v>320</v>
      </c>
      <c r="B279" s="776" t="s">
        <v>336</v>
      </c>
      <c r="C279" s="777"/>
      <c r="D279" s="777"/>
      <c r="E279" s="777"/>
      <c r="F279" s="670">
        <f>'Приложение 1 (На печать 1)'!B55</f>
        <v>0</v>
      </c>
      <c r="G279" s="671">
        <v>0</v>
      </c>
      <c r="H279" s="671">
        <f t="shared" si="26"/>
        <v>0</v>
      </c>
    </row>
    <row r="280" spans="1:8" ht="12.75">
      <c r="A280" s="564" t="s">
        <v>321</v>
      </c>
      <c r="B280" s="776" t="s">
        <v>136</v>
      </c>
      <c r="C280" s="777"/>
      <c r="D280" s="777"/>
      <c r="E280" s="777"/>
      <c r="F280" s="670">
        <f>'Приложение 1 (На печать 1)'!B56</f>
        <v>0</v>
      </c>
      <c r="G280" s="671">
        <v>0</v>
      </c>
      <c r="H280" s="671">
        <f t="shared" si="26"/>
        <v>0</v>
      </c>
    </row>
    <row r="281" spans="1:8" ht="12.75">
      <c r="A281" s="564" t="s">
        <v>322</v>
      </c>
      <c r="B281" s="776" t="s">
        <v>167</v>
      </c>
      <c r="C281" s="777"/>
      <c r="D281" s="777"/>
      <c r="E281" s="777"/>
      <c r="F281" s="670">
        <f>'Приложение 1 (На печать 1)'!B65</f>
        <v>0</v>
      </c>
      <c r="G281" s="671">
        <f>'Приложение 1 (На печать 1)'!B11+'Приложение 1 (На печать 1)'!B12</f>
        <v>0</v>
      </c>
      <c r="H281" s="671">
        <f>F281-G281</f>
        <v>0</v>
      </c>
    </row>
    <row r="282" spans="1:8" ht="12.75">
      <c r="A282" s="564" t="s">
        <v>323</v>
      </c>
      <c r="B282" s="776" t="s">
        <v>168</v>
      </c>
      <c r="C282" s="777"/>
      <c r="D282" s="777"/>
      <c r="E282" s="777"/>
      <c r="F282" s="670">
        <f>'Приложение 1 (На печать 1)'!B66</f>
        <v>0</v>
      </c>
      <c r="G282" s="671">
        <v>0</v>
      </c>
      <c r="H282" s="671">
        <f t="shared" si="26"/>
        <v>0</v>
      </c>
    </row>
    <row r="283" spans="1:8" ht="11.25" customHeight="1">
      <c r="A283" s="564" t="s">
        <v>324</v>
      </c>
      <c r="B283" s="776" t="s">
        <v>337</v>
      </c>
      <c r="C283" s="777"/>
      <c r="D283" s="777"/>
      <c r="E283" s="777"/>
      <c r="F283" s="670">
        <f>'Приложение 1 (На печать 1)'!B67</f>
        <v>0</v>
      </c>
      <c r="G283" s="671">
        <v>0</v>
      </c>
      <c r="H283" s="671">
        <f>F283-G283</f>
        <v>0</v>
      </c>
    </row>
    <row r="284" spans="1:8" ht="12.75">
      <c r="A284" s="564" t="s">
        <v>325</v>
      </c>
      <c r="B284" s="776" t="s">
        <v>170</v>
      </c>
      <c r="C284" s="777"/>
      <c r="D284" s="777"/>
      <c r="E284" s="777"/>
      <c r="F284" s="670">
        <f>'Приложение 1 (На печать 1)'!B68</f>
        <v>0</v>
      </c>
      <c r="G284" s="671">
        <v>0</v>
      </c>
      <c r="H284" s="671">
        <f t="shared" si="26"/>
        <v>0</v>
      </c>
    </row>
    <row r="285" spans="1:8" ht="12.75">
      <c r="A285" s="564" t="s">
        <v>326</v>
      </c>
      <c r="B285" s="776" t="s">
        <v>338</v>
      </c>
      <c r="C285" s="777"/>
      <c r="D285" s="777"/>
      <c r="E285" s="777"/>
      <c r="F285" s="670">
        <f>'Приложение 1 (На печать 1)'!B78</f>
        <v>0</v>
      </c>
      <c r="G285" s="671">
        <v>0</v>
      </c>
      <c r="H285" s="671">
        <f t="shared" si="26"/>
        <v>0</v>
      </c>
    </row>
    <row r="287" ht="12.75">
      <c r="B287" s="568" t="s">
        <v>265</v>
      </c>
    </row>
    <row r="288" spans="1:8" ht="12.75">
      <c r="A288" s="769" t="s">
        <v>296</v>
      </c>
      <c r="B288" s="788" t="s">
        <v>105</v>
      </c>
      <c r="C288" s="789"/>
      <c r="D288" s="794" t="s">
        <v>264</v>
      </c>
      <c r="E288" s="767"/>
      <c r="F288" s="767"/>
      <c r="G288" s="795"/>
      <c r="H288" s="786" t="s">
        <v>293</v>
      </c>
    </row>
    <row r="289" spans="1:8" ht="13.5" thickBot="1">
      <c r="A289" s="770"/>
      <c r="B289" s="790"/>
      <c r="C289" s="791"/>
      <c r="D289" s="632" t="str">
        <f>$D$18</f>
        <v>1 период</v>
      </c>
      <c r="E289" s="632" t="str">
        <f>$E$18</f>
        <v>2 период</v>
      </c>
      <c r="F289" s="632" t="str">
        <f>$F$18</f>
        <v>3 период</v>
      </c>
      <c r="G289" s="632" t="str">
        <f>$G$18</f>
        <v>4 период</v>
      </c>
      <c r="H289" s="787"/>
    </row>
    <row r="290" spans="1:8" ht="13.5" thickTop="1">
      <c r="A290" s="778" t="s">
        <v>132</v>
      </c>
      <c r="B290" s="779"/>
      <c r="C290" s="780"/>
      <c r="D290" s="570">
        <f>D291+D296</f>
        <v>0</v>
      </c>
      <c r="E290" s="570">
        <f>E291+E296</f>
        <v>0</v>
      </c>
      <c r="F290" s="570">
        <f>F291+F296</f>
        <v>0</v>
      </c>
      <c r="G290" s="570">
        <f>G291+G296</f>
        <v>0</v>
      </c>
      <c r="H290" s="601">
        <f>SUBTOTAL(9,D290:G290)</f>
        <v>0</v>
      </c>
    </row>
    <row r="291" spans="1:8" ht="12.75">
      <c r="A291" s="633"/>
      <c r="B291" s="767" t="s">
        <v>267</v>
      </c>
      <c r="C291" s="768"/>
      <c r="D291" s="635">
        <f>SUM(D292:D295)</f>
        <v>0</v>
      </c>
      <c r="E291" s="601">
        <f>SUM(E292:E295)</f>
        <v>0</v>
      </c>
      <c r="F291" s="601">
        <f>SUM(F292:F295)</f>
        <v>0</v>
      </c>
      <c r="G291" s="601">
        <f>SUM(G292:G295)</f>
        <v>0</v>
      </c>
      <c r="H291" s="593">
        <f aca="true" t="shared" si="27" ref="H291:H300">SUM(C291:G291)</f>
        <v>0</v>
      </c>
    </row>
    <row r="292" spans="1:8" ht="12.75">
      <c r="A292" s="636">
        <v>1</v>
      </c>
      <c r="B292" s="673" t="s">
        <v>342</v>
      </c>
      <c r="C292" s="674"/>
      <c r="D292" s="637">
        <f>Поквартально!C63</f>
        <v>0</v>
      </c>
      <c r="E292" s="637">
        <f>Поквартально!D63</f>
        <v>0</v>
      </c>
      <c r="F292" s="637">
        <f>Поквартально!E63</f>
        <v>0</v>
      </c>
      <c r="G292" s="637">
        <f>Поквартально!F63</f>
        <v>0</v>
      </c>
      <c r="H292" s="593">
        <f t="shared" si="27"/>
        <v>0</v>
      </c>
    </row>
    <row r="293" spans="1:8" ht="12.75">
      <c r="A293" s="639">
        <v>2</v>
      </c>
      <c r="B293" s="673" t="s">
        <v>343</v>
      </c>
      <c r="C293" s="674"/>
      <c r="D293" s="637">
        <f>Поквартально!C64</f>
        <v>0</v>
      </c>
      <c r="E293" s="637">
        <f>Поквартально!D64</f>
        <v>0</v>
      </c>
      <c r="F293" s="637">
        <f>Поквартально!E64</f>
        <v>0</v>
      </c>
      <c r="G293" s="637">
        <f>Поквартально!F64</f>
        <v>0</v>
      </c>
      <c r="H293" s="593">
        <f t="shared" si="27"/>
        <v>0</v>
      </c>
    </row>
    <row r="294" spans="1:8" ht="12.75">
      <c r="A294" s="636">
        <v>3</v>
      </c>
      <c r="B294" s="673" t="s">
        <v>340</v>
      </c>
      <c r="C294" s="674"/>
      <c r="D294" s="637">
        <f>Поквартально!C65</f>
        <v>0</v>
      </c>
      <c r="E294" s="637">
        <f>Поквартально!D65</f>
        <v>0</v>
      </c>
      <c r="F294" s="637">
        <f>Поквартально!E65</f>
        <v>0</v>
      </c>
      <c r="G294" s="637">
        <f>Поквартально!F65</f>
        <v>0</v>
      </c>
      <c r="H294" s="593">
        <f t="shared" si="27"/>
        <v>0</v>
      </c>
    </row>
    <row r="295" spans="1:8" ht="12.75">
      <c r="A295" s="639">
        <v>4</v>
      </c>
      <c r="B295" s="673" t="s">
        <v>344</v>
      </c>
      <c r="C295" s="674"/>
      <c r="D295" s="637">
        <f>Поквартально!C66</f>
        <v>0</v>
      </c>
      <c r="E295" s="637">
        <f>Поквартально!D66</f>
        <v>0</v>
      </c>
      <c r="F295" s="637">
        <f>Поквартально!E66</f>
        <v>0</v>
      </c>
      <c r="G295" s="637">
        <f>Поквартально!F66</f>
        <v>0</v>
      </c>
      <c r="H295" s="593">
        <f t="shared" si="27"/>
        <v>0</v>
      </c>
    </row>
    <row r="296" spans="1:8" ht="12.75">
      <c r="A296" s="636">
        <v>5</v>
      </c>
      <c r="B296" s="673" t="s">
        <v>338</v>
      </c>
      <c r="C296" s="674"/>
      <c r="D296" s="637">
        <f>Поквартально!C67</f>
        <v>0</v>
      </c>
      <c r="E296" s="637">
        <f>Поквартально!D67</f>
        <v>0</v>
      </c>
      <c r="F296" s="637">
        <f>Поквартально!E67</f>
        <v>0</v>
      </c>
      <c r="G296" s="637">
        <f>Поквартально!F67</f>
        <v>0</v>
      </c>
      <c r="H296" s="593">
        <f t="shared" si="27"/>
        <v>0</v>
      </c>
    </row>
    <row r="297" spans="1:8" ht="12.75">
      <c r="A297" s="639">
        <v>6</v>
      </c>
      <c r="B297" s="673" t="s">
        <v>345</v>
      </c>
      <c r="C297" s="674"/>
      <c r="D297" s="637">
        <f>Поквартально!C68</f>
        <v>0</v>
      </c>
      <c r="E297" s="637">
        <f>Поквартально!D68</f>
        <v>0</v>
      </c>
      <c r="F297" s="637">
        <f>Поквартально!E68</f>
        <v>0</v>
      </c>
      <c r="G297" s="637">
        <f>Поквартально!F68</f>
        <v>0</v>
      </c>
      <c r="H297" s="593">
        <f t="shared" si="27"/>
        <v>0</v>
      </c>
    </row>
    <row r="298" spans="1:8" ht="12.75">
      <c r="A298" s="636">
        <v>7</v>
      </c>
      <c r="B298" s="673" t="s">
        <v>346</v>
      </c>
      <c r="C298" s="674"/>
      <c r="D298" s="637">
        <f>Поквартально!C49</f>
        <v>0</v>
      </c>
      <c r="E298" s="637">
        <f>Поквартально!D49</f>
        <v>0</v>
      </c>
      <c r="F298" s="637">
        <f>Поквартально!E49</f>
        <v>0</v>
      </c>
      <c r="G298" s="637">
        <f>Поквартально!F49</f>
        <v>0</v>
      </c>
      <c r="H298" s="593">
        <f t="shared" si="27"/>
        <v>0</v>
      </c>
    </row>
    <row r="299" spans="1:8" ht="12.75">
      <c r="A299" s="639">
        <v>8</v>
      </c>
      <c r="B299" s="673" t="s">
        <v>347</v>
      </c>
      <c r="C299" s="674"/>
      <c r="D299" s="637">
        <f>Поквартально!C50</f>
        <v>0</v>
      </c>
      <c r="E299" s="637">
        <f>Поквартально!D50</f>
        <v>0</v>
      </c>
      <c r="F299" s="637">
        <f>Поквартально!E50</f>
        <v>0</v>
      </c>
      <c r="G299" s="637">
        <f>Поквартально!F50</f>
        <v>0</v>
      </c>
      <c r="H299" s="593">
        <f t="shared" si="27"/>
        <v>0</v>
      </c>
    </row>
    <row r="300" spans="1:8" ht="12.75">
      <c r="A300" s="636">
        <v>9</v>
      </c>
      <c r="B300" s="673" t="s">
        <v>345</v>
      </c>
      <c r="C300" s="674"/>
      <c r="D300" s="637">
        <f>Поквартально!C51</f>
        <v>0</v>
      </c>
      <c r="E300" s="637">
        <f>Поквартально!D51</f>
        <v>0</v>
      </c>
      <c r="F300" s="637">
        <f>Поквартально!E51</f>
        <v>0</v>
      </c>
      <c r="G300" s="637">
        <f>Поквартально!F51</f>
        <v>0</v>
      </c>
      <c r="H300" s="593">
        <f t="shared" si="27"/>
        <v>0</v>
      </c>
    </row>
  </sheetData>
  <sheetProtection formatColumns="0" formatRows="0"/>
  <protectedRanges>
    <protectedRange sqref="B210" name="Диапазон5"/>
  </protectedRanges>
  <mergeCells count="234">
    <mergeCell ref="F116:G116"/>
    <mergeCell ref="A106:B106"/>
    <mergeCell ref="A98:A100"/>
    <mergeCell ref="H103:H104"/>
    <mergeCell ref="E116:E117"/>
    <mergeCell ref="B80:B82"/>
    <mergeCell ref="A77:A79"/>
    <mergeCell ref="B77:B79"/>
    <mergeCell ref="B140:D140"/>
    <mergeCell ref="B126:D126"/>
    <mergeCell ref="A80:A82"/>
    <mergeCell ref="B135:D135"/>
    <mergeCell ref="B138:D138"/>
    <mergeCell ref="B129:D129"/>
    <mergeCell ref="B125:D125"/>
    <mergeCell ref="A191:A193"/>
    <mergeCell ref="B103:B104"/>
    <mergeCell ref="B136:D136"/>
    <mergeCell ref="B137:D137"/>
    <mergeCell ref="A103:A104"/>
    <mergeCell ref="B132:D132"/>
    <mergeCell ref="B120:D120"/>
    <mergeCell ref="B123:D123"/>
    <mergeCell ref="B116:D117"/>
    <mergeCell ref="B142:D142"/>
    <mergeCell ref="A55:C55"/>
    <mergeCell ref="C53:C54"/>
    <mergeCell ref="A59:A61"/>
    <mergeCell ref="A194:A196"/>
    <mergeCell ref="A155:A156"/>
    <mergeCell ref="B155:B156"/>
    <mergeCell ref="A167:A169"/>
    <mergeCell ref="A158:A160"/>
    <mergeCell ref="A157:C157"/>
    <mergeCell ref="B176:B178"/>
    <mergeCell ref="A53:A54"/>
    <mergeCell ref="B284:E284"/>
    <mergeCell ref="B270:E270"/>
    <mergeCell ref="B269:E269"/>
    <mergeCell ref="B277:E277"/>
    <mergeCell ref="B276:E276"/>
    <mergeCell ref="B272:E272"/>
    <mergeCell ref="B283:E283"/>
    <mergeCell ref="B281:E281"/>
    <mergeCell ref="B282:E282"/>
    <mergeCell ref="B278:E278"/>
    <mergeCell ref="B59:B61"/>
    <mergeCell ref="A62:A64"/>
    <mergeCell ref="B62:B64"/>
    <mergeCell ref="E155:H155"/>
    <mergeCell ref="C146:C147"/>
    <mergeCell ref="B274:E274"/>
    <mergeCell ref="B158:B160"/>
    <mergeCell ref="A161:A163"/>
    <mergeCell ref="B188:B190"/>
    <mergeCell ref="A188:A190"/>
    <mergeCell ref="A56:A58"/>
    <mergeCell ref="B56:B58"/>
    <mergeCell ref="A65:A67"/>
    <mergeCell ref="A68:A70"/>
    <mergeCell ref="B68:B70"/>
    <mergeCell ref="A148:B148"/>
    <mergeCell ref="B164:B166"/>
    <mergeCell ref="B133:D133"/>
    <mergeCell ref="B134:D134"/>
    <mergeCell ref="B260:E261"/>
    <mergeCell ref="B267:E267"/>
    <mergeCell ref="B41:E41"/>
    <mergeCell ref="B36:E36"/>
    <mergeCell ref="B238:B239"/>
    <mergeCell ref="B250:F250"/>
    <mergeCell ref="B266:E266"/>
    <mergeCell ref="B263:E263"/>
    <mergeCell ref="A262:E262"/>
    <mergeCell ref="B257:F257"/>
    <mergeCell ref="H17:H18"/>
    <mergeCell ref="D53:G53"/>
    <mergeCell ref="B37:E37"/>
    <mergeCell ref="B38:E38"/>
    <mergeCell ref="B39:E39"/>
    <mergeCell ref="H53:H54"/>
    <mergeCell ref="C17:C18"/>
    <mergeCell ref="B46:E46"/>
    <mergeCell ref="B53:B54"/>
    <mergeCell ref="B40:E40"/>
    <mergeCell ref="B49:E49"/>
    <mergeCell ref="B42:E42"/>
    <mergeCell ref="B275:E275"/>
    <mergeCell ref="B273:E273"/>
    <mergeCell ref="B271:E271"/>
    <mergeCell ref="B253:F253"/>
    <mergeCell ref="A251:F251"/>
    <mergeCell ref="B252:F252"/>
    <mergeCell ref="B255:F255"/>
    <mergeCell ref="A200:A202"/>
    <mergeCell ref="I155:I156"/>
    <mergeCell ref="B121:D121"/>
    <mergeCell ref="A116:A117"/>
    <mergeCell ref="H116:H117"/>
    <mergeCell ref="B122:D122"/>
    <mergeCell ref="B130:D130"/>
    <mergeCell ref="B131:D131"/>
    <mergeCell ref="A146:A147"/>
    <mergeCell ref="A197:A199"/>
    <mergeCell ref="H28:H30"/>
    <mergeCell ref="F28:G28"/>
    <mergeCell ref="B32:E32"/>
    <mergeCell ref="B48:E48"/>
    <mergeCell ref="B35:E35"/>
    <mergeCell ref="F29:G29"/>
    <mergeCell ref="B47:E47"/>
    <mergeCell ref="B28:E30"/>
    <mergeCell ref="B43:E43"/>
    <mergeCell ref="B34:E34"/>
    <mergeCell ref="A205:A206"/>
    <mergeCell ref="A240:A241"/>
    <mergeCell ref="A235:A236"/>
    <mergeCell ref="A233:A234"/>
    <mergeCell ref="A242:A243"/>
    <mergeCell ref="A225:A226"/>
    <mergeCell ref="A229:A230"/>
    <mergeCell ref="A231:A232"/>
    <mergeCell ref="A176:A178"/>
    <mergeCell ref="A164:A166"/>
    <mergeCell ref="D155:D156"/>
    <mergeCell ref="B141:D141"/>
    <mergeCell ref="B167:B169"/>
    <mergeCell ref="B161:B163"/>
    <mergeCell ref="B146:B147"/>
    <mergeCell ref="D146:G146"/>
    <mergeCell ref="B143:D143"/>
    <mergeCell ref="B200:B202"/>
    <mergeCell ref="B170:B172"/>
    <mergeCell ref="B194:B196"/>
    <mergeCell ref="B139:D139"/>
    <mergeCell ref="C155:C156"/>
    <mergeCell ref="B179:B181"/>
    <mergeCell ref="B197:B199"/>
    <mergeCell ref="B191:B193"/>
    <mergeCell ref="B256:F256"/>
    <mergeCell ref="B229:B230"/>
    <mergeCell ref="B225:B226"/>
    <mergeCell ref="B254:F254"/>
    <mergeCell ref="B244:B245"/>
    <mergeCell ref="A246:C246"/>
    <mergeCell ref="B242:B243"/>
    <mergeCell ref="B231:B232"/>
    <mergeCell ref="A244:A245"/>
    <mergeCell ref="A71:A73"/>
    <mergeCell ref="B119:D119"/>
    <mergeCell ref="A74:A76"/>
    <mergeCell ref="A86:A88"/>
    <mergeCell ref="A110:B110"/>
    <mergeCell ref="A118:G118"/>
    <mergeCell ref="B71:B73"/>
    <mergeCell ref="A95:A97"/>
    <mergeCell ref="B92:B94"/>
    <mergeCell ref="B95:B97"/>
    <mergeCell ref="B128:D128"/>
    <mergeCell ref="A105:B105"/>
    <mergeCell ref="C103:C104"/>
    <mergeCell ref="A83:A85"/>
    <mergeCell ref="A89:A91"/>
    <mergeCell ref="B98:B100"/>
    <mergeCell ref="A92:A94"/>
    <mergeCell ref="B89:B91"/>
    <mergeCell ref="B86:B88"/>
    <mergeCell ref="B83:B85"/>
    <mergeCell ref="B44:E44"/>
    <mergeCell ref="B50:E50"/>
    <mergeCell ref="B127:D127"/>
    <mergeCell ref="B74:B76"/>
    <mergeCell ref="B124:D124"/>
    <mergeCell ref="B45:E45"/>
    <mergeCell ref="B65:B67"/>
    <mergeCell ref="B17:B18"/>
    <mergeCell ref="B9:F9"/>
    <mergeCell ref="B14:F14"/>
    <mergeCell ref="B33:E33"/>
    <mergeCell ref="D17:G17"/>
    <mergeCell ref="A19:B19"/>
    <mergeCell ref="A17:A18"/>
    <mergeCell ref="A28:A30"/>
    <mergeCell ref="B10:F10"/>
    <mergeCell ref="B31:E31"/>
    <mergeCell ref="B2:D2"/>
    <mergeCell ref="A3:F3"/>
    <mergeCell ref="B12:F12"/>
    <mergeCell ref="B13:F13"/>
    <mergeCell ref="B7:F7"/>
    <mergeCell ref="B4:F4"/>
    <mergeCell ref="B11:F11"/>
    <mergeCell ref="B5:F5"/>
    <mergeCell ref="B6:F6"/>
    <mergeCell ref="B8:F8"/>
    <mergeCell ref="H225:H226"/>
    <mergeCell ref="B240:B241"/>
    <mergeCell ref="B205:B206"/>
    <mergeCell ref="B228:C228"/>
    <mergeCell ref="B233:B234"/>
    <mergeCell ref="B235:B236"/>
    <mergeCell ref="H205:H206"/>
    <mergeCell ref="D205:G205"/>
    <mergeCell ref="D225:G225"/>
    <mergeCell ref="D288:G288"/>
    <mergeCell ref="F260:F261"/>
    <mergeCell ref="C205:C206"/>
    <mergeCell ref="A207:B207"/>
    <mergeCell ref="B265:E265"/>
    <mergeCell ref="A238:A239"/>
    <mergeCell ref="B268:E268"/>
    <mergeCell ref="A260:A261"/>
    <mergeCell ref="B264:E264"/>
    <mergeCell ref="A247:C247"/>
    <mergeCell ref="H288:H289"/>
    <mergeCell ref="B288:C289"/>
    <mergeCell ref="A170:A172"/>
    <mergeCell ref="A173:A175"/>
    <mergeCell ref="A185:A187"/>
    <mergeCell ref="B182:B184"/>
    <mergeCell ref="A182:A184"/>
    <mergeCell ref="G260:G261"/>
    <mergeCell ref="B173:B175"/>
    <mergeCell ref="H260:H261"/>
    <mergeCell ref="B291:C291"/>
    <mergeCell ref="A288:A289"/>
    <mergeCell ref="A179:A181"/>
    <mergeCell ref="B185:B187"/>
    <mergeCell ref="B285:E285"/>
    <mergeCell ref="B279:E279"/>
    <mergeCell ref="B280:E280"/>
    <mergeCell ref="A290:C290"/>
    <mergeCell ref="C225:C226"/>
    <mergeCell ref="A227:C227"/>
  </mergeCells>
  <printOptions/>
  <pageMargins left="0.7" right="0.7" top="0.75" bottom="0.75" header="0.3" footer="0.3"/>
  <pageSetup horizontalDpi="300" verticalDpi="300" orientation="portrait" paperSize="9" scale="79" r:id="rId3"/>
  <rowBreaks count="5" manualBreakCount="5">
    <brk id="51" max="255" man="1"/>
    <brk id="101" max="255" man="1"/>
    <brk id="144" max="255" man="1"/>
    <brk id="203" max="255" man="1"/>
    <brk id="248" max="255" man="1"/>
  </rowBreaks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B3:F8"/>
  <sheetViews>
    <sheetView zoomScalePageLayoutView="0" workbookViewId="0" topLeftCell="A1">
      <selection activeCell="C19" sqref="C19"/>
    </sheetView>
  </sheetViews>
  <sheetFormatPr defaultColWidth="9.140625" defaultRowHeight="12.75"/>
  <cols>
    <col min="3" max="3" width="11.28125" style="0" customWidth="1"/>
  </cols>
  <sheetData>
    <row r="3" ht="12.75">
      <c r="C3" t="s">
        <v>265</v>
      </c>
    </row>
    <row r="4" spans="2:3" ht="12.75">
      <c r="B4">
        <v>1</v>
      </c>
      <c r="C4" t="s">
        <v>340</v>
      </c>
    </row>
    <row r="5" spans="3:5" ht="12.75">
      <c r="C5" t="s">
        <v>351</v>
      </c>
      <c r="D5" t="s">
        <v>353</v>
      </c>
      <c r="E5">
        <f>1000*90*1.372*0.3</f>
        <v>37044</v>
      </c>
    </row>
    <row r="6" spans="3:4" ht="12.75">
      <c r="C6" t="s">
        <v>352</v>
      </c>
      <c r="D6" t="s">
        <v>354</v>
      </c>
    </row>
    <row r="7" spans="3:5" ht="12.75">
      <c r="C7" t="s">
        <v>355</v>
      </c>
      <c r="E7">
        <f>7500*1.5*1.372*0.05</f>
        <v>771.7500000000001</v>
      </c>
    </row>
    <row r="8" spans="3:6" ht="12.75">
      <c r="C8" t="s">
        <v>356</v>
      </c>
      <c r="E8">
        <f>7500*1.5*1.372*0.17</f>
        <v>2623.9500000000003</v>
      </c>
      <c r="F8">
        <f>E8*15%</f>
        <v>393.59250000000003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tabColor rgb="FF6CF06C"/>
  </sheetPr>
  <dimension ref="A1:H23"/>
  <sheetViews>
    <sheetView view="pageBreakPreview" zoomScale="75" zoomScaleNormal="90" zoomScaleSheetLayoutView="75" workbookViewId="0" topLeftCell="A4">
      <selection activeCell="B23" sqref="B23"/>
    </sheetView>
  </sheetViews>
  <sheetFormatPr defaultColWidth="9.140625" defaultRowHeight="12.75" outlineLevelRow="1"/>
  <cols>
    <col min="1" max="1" width="34.140625" style="24" customWidth="1"/>
    <col min="2" max="2" width="116.8515625" style="24" customWidth="1"/>
    <col min="3" max="5" width="9.140625" style="24" hidden="1" customWidth="1"/>
    <col min="6" max="6" width="35.140625" style="24" hidden="1" customWidth="1"/>
    <col min="7" max="7" width="4.421875" style="24" customWidth="1"/>
    <col min="8" max="8" width="21.00390625" style="24" customWidth="1"/>
    <col min="9" max="16384" width="9.140625" style="24" customWidth="1"/>
  </cols>
  <sheetData>
    <row r="1" spans="1:8" ht="12.75">
      <c r="A1" s="23" t="s">
        <v>0</v>
      </c>
      <c r="B1" s="23"/>
      <c r="H1" s="143"/>
    </row>
    <row r="2" spans="1:2" ht="12.75">
      <c r="A2" s="23" t="s">
        <v>357</v>
      </c>
      <c r="B2" s="23"/>
    </row>
    <row r="3" spans="1:2" ht="12" customHeight="1">
      <c r="A3" s="683" t="s">
        <v>1</v>
      </c>
      <c r="B3" s="683"/>
    </row>
    <row r="4" spans="1:2" ht="12.75">
      <c r="A4" s="23" t="s">
        <v>2</v>
      </c>
      <c r="B4" s="23"/>
    </row>
    <row r="5" spans="1:2" ht="12.75">
      <c r="A5" s="25" t="s">
        <v>3</v>
      </c>
      <c r="B5" s="26"/>
    </row>
    <row r="6" spans="1:2" ht="15.75">
      <c r="A6" s="129" t="s">
        <v>4</v>
      </c>
      <c r="B6" s="130"/>
    </row>
    <row r="7" spans="1:2" ht="18">
      <c r="A7" s="131" t="s">
        <v>224</v>
      </c>
      <c r="B7" s="130"/>
    </row>
    <row r="8" spans="1:2" ht="12.75">
      <c r="A8" s="132" t="s">
        <v>210</v>
      </c>
      <c r="B8" s="130"/>
    </row>
    <row r="9" spans="1:2" ht="13.5" thickBot="1">
      <c r="A9" s="133" t="s">
        <v>5</v>
      </c>
      <c r="B9" s="134"/>
    </row>
    <row r="10" spans="1:2" ht="16.5" thickTop="1">
      <c r="A10" s="135" t="s">
        <v>208</v>
      </c>
      <c r="B10" s="136"/>
    </row>
    <row r="11" spans="1:8" ht="18" customHeight="1">
      <c r="A11" s="103" t="s">
        <v>6</v>
      </c>
      <c r="B11" s="104"/>
      <c r="E11" s="24" t="s">
        <v>223</v>
      </c>
      <c r="F11" s="24">
        <v>2011</v>
      </c>
      <c r="H11" s="684"/>
    </row>
    <row r="12" spans="1:8" ht="18" customHeight="1">
      <c r="A12" s="105" t="s">
        <v>7</v>
      </c>
      <c r="B12" s="106"/>
      <c r="E12" s="24" t="s">
        <v>212</v>
      </c>
      <c r="F12" s="24">
        <v>2012</v>
      </c>
      <c r="H12" s="684"/>
    </row>
    <row r="13" spans="1:8" ht="18" customHeight="1">
      <c r="A13" s="105" t="s">
        <v>8</v>
      </c>
      <c r="B13" s="106"/>
      <c r="E13" s="24" t="s">
        <v>213</v>
      </c>
      <c r="F13" s="24">
        <v>2013</v>
      </c>
      <c r="H13" s="684"/>
    </row>
    <row r="14" spans="1:8" ht="17.25" customHeight="1" outlineLevel="1">
      <c r="A14" s="105" t="s">
        <v>9</v>
      </c>
      <c r="B14" s="106"/>
      <c r="E14" s="24" t="s">
        <v>214</v>
      </c>
      <c r="F14" s="24">
        <v>2014</v>
      </c>
      <c r="H14" s="684"/>
    </row>
    <row r="15" spans="1:6" ht="20.25" customHeight="1" outlineLevel="1">
      <c r="A15" s="105" t="s">
        <v>10</v>
      </c>
      <c r="B15" s="106"/>
      <c r="E15" s="24" t="s">
        <v>215</v>
      </c>
      <c r="F15" s="24">
        <v>2015</v>
      </c>
    </row>
    <row r="16" spans="1:6" ht="19.5" customHeight="1">
      <c r="A16" s="105" t="s">
        <v>11</v>
      </c>
      <c r="B16" s="106"/>
      <c r="C16" s="102">
        <v>5</v>
      </c>
      <c r="E16" s="24" t="s">
        <v>216</v>
      </c>
      <c r="F16" s="24">
        <v>2016</v>
      </c>
    </row>
    <row r="17" spans="1:6" ht="21" customHeight="1">
      <c r="A17" s="105" t="s">
        <v>12</v>
      </c>
      <c r="B17" s="107">
        <f>DATE(C18,C17,1)</f>
        <v>42095</v>
      </c>
      <c r="C17" s="102">
        <v>4</v>
      </c>
      <c r="E17" s="24" t="s">
        <v>217</v>
      </c>
      <c r="F17" s="24">
        <v>2017</v>
      </c>
    </row>
    <row r="18" spans="1:6" ht="21" customHeight="1">
      <c r="A18" s="105" t="s">
        <v>13</v>
      </c>
      <c r="B18" s="108" t="s">
        <v>14</v>
      </c>
      <c r="C18" s="102">
        <f>INDEX(F11:F22,C16,1)</f>
        <v>2015</v>
      </c>
      <c r="E18" s="24" t="s">
        <v>218</v>
      </c>
      <c r="F18" s="24">
        <v>2018</v>
      </c>
    </row>
    <row r="19" spans="1:6" ht="21" customHeight="1">
      <c r="A19" s="109" t="s">
        <v>15</v>
      </c>
      <c r="B19" s="110" t="s">
        <v>16</v>
      </c>
      <c r="E19" s="24" t="s">
        <v>219</v>
      </c>
      <c r="F19" s="24">
        <v>2019</v>
      </c>
    </row>
    <row r="20" spans="2:6" ht="4.5" customHeight="1">
      <c r="B20" s="27"/>
      <c r="E20" s="24" t="s">
        <v>220</v>
      </c>
      <c r="F20" s="24">
        <v>2020</v>
      </c>
    </row>
    <row r="21" spans="1:6" ht="24" customHeight="1">
      <c r="A21" s="137" t="s">
        <v>17</v>
      </c>
      <c r="B21" s="137"/>
      <c r="E21" s="24" t="s">
        <v>221</v>
      </c>
      <c r="F21" s="24">
        <v>2021</v>
      </c>
    </row>
    <row r="22" spans="1:6" ht="8.25" customHeight="1">
      <c r="A22" s="28"/>
      <c r="B22" s="27"/>
      <c r="E22" s="24" t="s">
        <v>222</v>
      </c>
      <c r="F22" s="24">
        <v>2022</v>
      </c>
    </row>
    <row r="23" spans="1:2" ht="15.75">
      <c r="A23" s="29" t="s">
        <v>18</v>
      </c>
      <c r="B23" s="128">
        <v>0.3</v>
      </c>
    </row>
  </sheetData>
  <sheetProtection password="9589" sheet="1" objects="1" scenarios="1"/>
  <protectedRanges>
    <protectedRange sqref="B11:B16" name="Диапазон1"/>
  </protectedRanges>
  <mergeCells count="2">
    <mergeCell ref="A3:B3"/>
    <mergeCell ref="H11:H14"/>
  </mergeCells>
  <hyperlinks>
    <hyperlink ref="A21:B21" location="СХЕМА!A1" display="НАЧАТЬ ВВОД ДАННЫХ ПО ПРОЕКТУ"/>
    <hyperlink ref="A5" r:id="rId1" display="www.murbiz.ru"/>
  </hyperlinks>
  <printOptions/>
  <pageMargins left="0.53" right="0.22" top="1.1" bottom="1" header="0.5" footer="0.5"/>
  <pageSetup horizontalDpi="600" verticalDpi="600" orientation="landscape" paperSize="9" scale="74" r:id="rId5"/>
  <drawing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>
    <tabColor rgb="FF6CF06C"/>
  </sheetPr>
  <dimension ref="A1:R105"/>
  <sheetViews>
    <sheetView view="pageBreakPreview" zoomScale="75" zoomScaleSheetLayoutView="75" zoomScalePageLayoutView="0" workbookViewId="0" topLeftCell="A7">
      <pane xSplit="1" ySplit="2" topLeftCell="B9" activePane="bottomRight" state="frozen"/>
      <selection pane="topLeft" activeCell="B50" sqref="B50"/>
      <selection pane="topRight" activeCell="B50" sqref="B50"/>
      <selection pane="bottomLeft" activeCell="B50" sqref="B50"/>
      <selection pane="bottomRight" activeCell="A13" sqref="A13"/>
    </sheetView>
  </sheetViews>
  <sheetFormatPr defaultColWidth="9.140625" defaultRowHeight="12.75"/>
  <cols>
    <col min="1" max="1" width="54.421875" style="386" customWidth="1"/>
    <col min="2" max="2" width="12.421875" style="386" customWidth="1"/>
    <col min="3" max="3" width="12.140625" style="257" customWidth="1"/>
    <col min="4" max="4" width="12.28125" style="257" customWidth="1"/>
    <col min="5" max="5" width="12.57421875" style="257" customWidth="1"/>
    <col min="6" max="6" width="12.140625" style="257" customWidth="1"/>
    <col min="7" max="7" width="13.00390625" style="257" customWidth="1"/>
    <col min="8" max="8" width="12.421875" style="257" customWidth="1"/>
    <col min="9" max="9" width="12.7109375" style="257" customWidth="1"/>
    <col min="10" max="10" width="12.28125" style="257" customWidth="1"/>
    <col min="11" max="11" width="12.8515625" style="257" customWidth="1"/>
    <col min="12" max="12" width="13.140625" style="257" customWidth="1"/>
    <col min="13" max="13" width="12.140625" style="257" customWidth="1"/>
    <col min="14" max="14" width="13.28125" style="257" customWidth="1"/>
    <col min="15" max="15" width="14.7109375" style="257" customWidth="1"/>
    <col min="16" max="16384" width="9.140625" style="258" customWidth="1"/>
  </cols>
  <sheetData>
    <row r="1" spans="1:14" ht="12.75">
      <c r="A1" s="249" t="s">
        <v>19</v>
      </c>
      <c r="B1" s="701">
        <f>Исходные!B11</f>
        <v>0</v>
      </c>
      <c r="C1" s="701"/>
      <c r="D1" s="701"/>
      <c r="E1" s="701"/>
      <c r="F1" s="701"/>
      <c r="G1" s="701"/>
      <c r="H1" s="701"/>
      <c r="I1" s="701"/>
      <c r="J1" s="701"/>
      <c r="K1" s="701"/>
      <c r="L1" s="701"/>
      <c r="M1" s="701"/>
      <c r="N1" s="701"/>
    </row>
    <row r="2" spans="1:14" ht="12.75">
      <c r="A2" s="249" t="s">
        <v>211</v>
      </c>
      <c r="B2" s="701">
        <f>Исходные!B13</f>
        <v>0</v>
      </c>
      <c r="C2" s="701"/>
      <c r="D2" s="701"/>
      <c r="E2" s="701"/>
      <c r="F2" s="701"/>
      <c r="G2" s="701"/>
      <c r="H2" s="701"/>
      <c r="I2" s="701"/>
      <c r="J2" s="701"/>
      <c r="K2" s="701"/>
      <c r="L2" s="701"/>
      <c r="M2" s="701"/>
      <c r="N2" s="701"/>
    </row>
    <row r="3" spans="1:15" ht="12.75">
      <c r="A3" s="249" t="s">
        <v>20</v>
      </c>
      <c r="B3" s="259">
        <f>Исходные!B12</f>
        <v>0</v>
      </c>
      <c r="C3" s="259"/>
      <c r="D3" s="259"/>
      <c r="E3" s="259"/>
      <c r="F3" s="260"/>
      <c r="G3" s="260"/>
      <c r="H3" s="260"/>
      <c r="I3" s="260"/>
      <c r="J3" s="260"/>
      <c r="K3" s="260"/>
      <c r="L3" s="260"/>
      <c r="M3" s="260"/>
      <c r="N3" s="260"/>
      <c r="O3" s="261"/>
    </row>
    <row r="4" spans="1:15" ht="12.75">
      <c r="A4" s="262"/>
      <c r="B4" s="261"/>
      <c r="C4" s="249"/>
      <c r="D4" s="261"/>
      <c r="E4" s="261"/>
      <c r="F4" s="261"/>
      <c r="G4" s="261"/>
      <c r="H4" s="261"/>
      <c r="I4" s="261"/>
      <c r="J4" s="261"/>
      <c r="K4" s="261"/>
      <c r="L4" s="261"/>
      <c r="M4" s="261"/>
      <c r="N4" s="261"/>
      <c r="O4" s="261"/>
    </row>
    <row r="5" spans="1:15" ht="18">
      <c r="A5" s="263" t="s">
        <v>21</v>
      </c>
      <c r="B5" s="264"/>
      <c r="C5" s="264"/>
      <c r="D5" s="264"/>
      <c r="E5" s="264"/>
      <c r="F5" s="264"/>
      <c r="G5" s="264"/>
      <c r="H5" s="264"/>
      <c r="I5" s="264"/>
      <c r="J5" s="264"/>
      <c r="K5" s="264"/>
      <c r="L5" s="264"/>
      <c r="M5" s="264"/>
      <c r="N5" s="264"/>
      <c r="O5" s="265" t="s">
        <v>22</v>
      </c>
    </row>
    <row r="6" spans="1:15" ht="16.5" thickBot="1">
      <c r="A6" s="261"/>
      <c r="B6" s="261"/>
      <c r="C6" s="261"/>
      <c r="D6" s="261"/>
      <c r="E6" s="261"/>
      <c r="F6" s="261"/>
      <c r="G6" s="261"/>
      <c r="H6" s="261"/>
      <c r="I6" s="261"/>
      <c r="J6" s="261"/>
      <c r="K6" s="261"/>
      <c r="L6" s="261"/>
      <c r="M6" s="261"/>
      <c r="N6" s="261"/>
      <c r="O6" s="265" t="str">
        <f>Исходные!B18</f>
        <v>руб.</v>
      </c>
    </row>
    <row r="7" spans="1:15" ht="38.25">
      <c r="A7" s="266" t="s">
        <v>23</v>
      </c>
      <c r="B7" s="267" t="s">
        <v>24</v>
      </c>
      <c r="C7" s="268">
        <v>1</v>
      </c>
      <c r="D7" s="268">
        <v>2</v>
      </c>
      <c r="E7" s="268">
        <v>3</v>
      </c>
      <c r="F7" s="268">
        <v>4</v>
      </c>
      <c r="G7" s="268">
        <v>5</v>
      </c>
      <c r="H7" s="268">
        <v>6</v>
      </c>
      <c r="I7" s="268">
        <v>7</v>
      </c>
      <c r="J7" s="268">
        <v>8</v>
      </c>
      <c r="K7" s="268">
        <v>9</v>
      </c>
      <c r="L7" s="268">
        <v>10</v>
      </c>
      <c r="M7" s="268">
        <v>11</v>
      </c>
      <c r="N7" s="268">
        <v>12</v>
      </c>
      <c r="O7" s="269" t="s">
        <v>25</v>
      </c>
    </row>
    <row r="8" spans="1:15" s="273" customFormat="1" ht="16.5" thickBot="1">
      <c r="A8" s="270"/>
      <c r="B8" s="271">
        <f>Исходные!B17</f>
        <v>42095</v>
      </c>
      <c r="C8" s="271">
        <f aca="true" t="shared" si="0" ref="C8:N8">B8+31</f>
        <v>42126</v>
      </c>
      <c r="D8" s="271">
        <f t="shared" si="0"/>
        <v>42157</v>
      </c>
      <c r="E8" s="271">
        <f t="shared" si="0"/>
        <v>42188</v>
      </c>
      <c r="F8" s="271">
        <f t="shared" si="0"/>
        <v>42219</v>
      </c>
      <c r="G8" s="271">
        <f t="shared" si="0"/>
        <v>42250</v>
      </c>
      <c r="H8" s="271">
        <f t="shared" si="0"/>
        <v>42281</v>
      </c>
      <c r="I8" s="271">
        <f t="shared" si="0"/>
        <v>42312</v>
      </c>
      <c r="J8" s="271">
        <f t="shared" si="0"/>
        <v>42343</v>
      </c>
      <c r="K8" s="271">
        <f t="shared" si="0"/>
        <v>42374</v>
      </c>
      <c r="L8" s="271">
        <f t="shared" si="0"/>
        <v>42405</v>
      </c>
      <c r="M8" s="271">
        <f t="shared" si="0"/>
        <v>42436</v>
      </c>
      <c r="N8" s="271">
        <f t="shared" si="0"/>
        <v>42467</v>
      </c>
      <c r="O8" s="272" t="s">
        <v>26</v>
      </c>
    </row>
    <row r="9" spans="1:15" ht="16.5" thickBot="1">
      <c r="A9" s="416" t="s">
        <v>291</v>
      </c>
      <c r="B9" s="412"/>
      <c r="C9" s="412"/>
      <c r="D9" s="412"/>
      <c r="E9" s="412"/>
      <c r="F9" s="412"/>
      <c r="G9" s="412"/>
      <c r="H9" s="412"/>
      <c r="I9" s="412"/>
      <c r="J9" s="412"/>
      <c r="K9" s="412"/>
      <c r="L9" s="412"/>
      <c r="M9" s="412"/>
      <c r="N9" s="412"/>
      <c r="O9" s="413"/>
    </row>
    <row r="10" spans="1:15" ht="30">
      <c r="A10" s="274" t="s">
        <v>283</v>
      </c>
      <c r="B10" s="275">
        <v>0</v>
      </c>
      <c r="C10" s="276">
        <f>'4.6. План сбыта'!D6</f>
        <v>0</v>
      </c>
      <c r="D10" s="276">
        <f>'4.6. План сбыта'!E6</f>
        <v>0</v>
      </c>
      <c r="E10" s="276">
        <f>'4.6. План сбыта'!F6</f>
        <v>0</v>
      </c>
      <c r="F10" s="276">
        <f>'4.6. План сбыта'!G6</f>
        <v>0</v>
      </c>
      <c r="G10" s="276">
        <f>'4.6. План сбыта'!H6</f>
        <v>0</v>
      </c>
      <c r="H10" s="276">
        <f>'4.6. План сбыта'!I6</f>
        <v>0</v>
      </c>
      <c r="I10" s="276">
        <f>'4.6. План сбыта'!J6</f>
        <v>0</v>
      </c>
      <c r="J10" s="276">
        <f>'4.6. План сбыта'!K6</f>
        <v>0</v>
      </c>
      <c r="K10" s="276">
        <f>'4.6. План сбыта'!L6</f>
        <v>0</v>
      </c>
      <c r="L10" s="276">
        <f>'4.6. План сбыта'!M6</f>
        <v>0</v>
      </c>
      <c r="M10" s="276">
        <f>'4.6. План сбыта'!N6</f>
        <v>0</v>
      </c>
      <c r="N10" s="276">
        <f>'4.6. План сбыта'!O6</f>
        <v>0</v>
      </c>
      <c r="O10" s="277">
        <f>SUM(B10:N10)</f>
        <v>0</v>
      </c>
    </row>
    <row r="11" spans="1:15" ht="15.75">
      <c r="A11" s="278" t="s">
        <v>284</v>
      </c>
      <c r="B11" s="279">
        <v>0</v>
      </c>
      <c r="C11" s="279">
        <v>0</v>
      </c>
      <c r="D11" s="279">
        <v>0</v>
      </c>
      <c r="E11" s="279">
        <v>0</v>
      </c>
      <c r="F11" s="279">
        <v>0</v>
      </c>
      <c r="G11" s="279">
        <v>0</v>
      </c>
      <c r="H11" s="279">
        <v>0</v>
      </c>
      <c r="I11" s="279">
        <v>0</v>
      </c>
      <c r="J11" s="279">
        <v>0</v>
      </c>
      <c r="K11" s="279">
        <v>0</v>
      </c>
      <c r="L11" s="279">
        <v>0</v>
      </c>
      <c r="M11" s="279">
        <v>0</v>
      </c>
      <c r="N11" s="280">
        <v>0</v>
      </c>
      <c r="O11" s="281">
        <f>SUM(B11:N11)</f>
        <v>0</v>
      </c>
    </row>
    <row r="12" spans="1:15" ht="30">
      <c r="A12" s="282" t="s">
        <v>285</v>
      </c>
      <c r="B12" s="279"/>
      <c r="C12" s="279">
        <v>0</v>
      </c>
      <c r="D12" s="279">
        <v>0</v>
      </c>
      <c r="E12" s="279">
        <v>0</v>
      </c>
      <c r="F12" s="279">
        <v>0</v>
      </c>
      <c r="G12" s="279">
        <v>0</v>
      </c>
      <c r="H12" s="279">
        <v>0</v>
      </c>
      <c r="I12" s="279">
        <v>0</v>
      </c>
      <c r="J12" s="279">
        <v>0</v>
      </c>
      <c r="K12" s="279">
        <v>0</v>
      </c>
      <c r="L12" s="279">
        <v>0</v>
      </c>
      <c r="M12" s="279">
        <v>0</v>
      </c>
      <c r="N12" s="280">
        <v>0</v>
      </c>
      <c r="O12" s="281">
        <f>SUM(B12:N12)</f>
        <v>0</v>
      </c>
    </row>
    <row r="13" spans="1:15" ht="16.5" thickBot="1">
      <c r="A13" s="283" t="s">
        <v>286</v>
      </c>
      <c r="B13" s="275">
        <v>0</v>
      </c>
      <c r="C13" s="275">
        <v>0</v>
      </c>
      <c r="D13" s="275">
        <v>0</v>
      </c>
      <c r="E13" s="275">
        <v>0</v>
      </c>
      <c r="F13" s="275">
        <v>0</v>
      </c>
      <c r="G13" s="275">
        <v>0</v>
      </c>
      <c r="H13" s="275">
        <v>0</v>
      </c>
      <c r="I13" s="275">
        <v>0</v>
      </c>
      <c r="J13" s="275">
        <v>0</v>
      </c>
      <c r="K13" s="275">
        <v>0</v>
      </c>
      <c r="L13" s="275">
        <v>0</v>
      </c>
      <c r="M13" s="275">
        <v>0</v>
      </c>
      <c r="N13" s="284">
        <v>0</v>
      </c>
      <c r="O13" s="285">
        <f>SUM(B13:N13)</f>
        <v>0</v>
      </c>
    </row>
    <row r="14" spans="1:15" s="290" customFormat="1" ht="16.5" thickBot="1">
      <c r="A14" s="286" t="s">
        <v>32</v>
      </c>
      <c r="B14" s="287">
        <f aca="true" t="shared" si="1" ref="B14:O14">SUM(B10:B13)</f>
        <v>0</v>
      </c>
      <c r="C14" s="287">
        <f t="shared" si="1"/>
        <v>0</v>
      </c>
      <c r="D14" s="287">
        <f t="shared" si="1"/>
        <v>0</v>
      </c>
      <c r="E14" s="287">
        <f t="shared" si="1"/>
        <v>0</v>
      </c>
      <c r="F14" s="287">
        <f t="shared" si="1"/>
        <v>0</v>
      </c>
      <c r="G14" s="287">
        <f t="shared" si="1"/>
        <v>0</v>
      </c>
      <c r="H14" s="287">
        <f t="shared" si="1"/>
        <v>0</v>
      </c>
      <c r="I14" s="287">
        <f t="shared" si="1"/>
        <v>0</v>
      </c>
      <c r="J14" s="287">
        <f t="shared" si="1"/>
        <v>0</v>
      </c>
      <c r="K14" s="287">
        <f t="shared" si="1"/>
        <v>0</v>
      </c>
      <c r="L14" s="287">
        <f t="shared" si="1"/>
        <v>0</v>
      </c>
      <c r="M14" s="287">
        <f t="shared" si="1"/>
        <v>0</v>
      </c>
      <c r="N14" s="288">
        <f t="shared" si="1"/>
        <v>0</v>
      </c>
      <c r="O14" s="289">
        <f t="shared" si="1"/>
        <v>0</v>
      </c>
    </row>
    <row r="15" spans="1:15" s="291" customFormat="1" ht="15.75" thickBot="1">
      <c r="A15" s="698"/>
      <c r="B15" s="699"/>
      <c r="C15" s="699"/>
      <c r="D15" s="699"/>
      <c r="E15" s="699"/>
      <c r="F15" s="699"/>
      <c r="G15" s="699"/>
      <c r="H15" s="699"/>
      <c r="I15" s="699"/>
      <c r="J15" s="699"/>
      <c r="K15" s="699"/>
      <c r="L15" s="699"/>
      <c r="M15" s="699"/>
      <c r="N15" s="699"/>
      <c r="O15" s="700"/>
    </row>
    <row r="16" spans="1:15" ht="16.5" thickBot="1">
      <c r="A16" s="695" t="s">
        <v>289</v>
      </c>
      <c r="B16" s="696"/>
      <c r="C16" s="696"/>
      <c r="D16" s="696"/>
      <c r="E16" s="696"/>
      <c r="F16" s="696"/>
      <c r="G16" s="696"/>
      <c r="H16" s="696"/>
      <c r="I16" s="696"/>
      <c r="J16" s="696"/>
      <c r="K16" s="696"/>
      <c r="L16" s="696"/>
      <c r="M16" s="696"/>
      <c r="N16" s="696"/>
      <c r="O16" s="697"/>
    </row>
    <row r="17" spans="1:15" ht="16.5" thickBot="1">
      <c r="A17" s="292" t="s">
        <v>249</v>
      </c>
      <c r="B17" s="293">
        <v>0</v>
      </c>
      <c r="C17" s="294">
        <v>0</v>
      </c>
      <c r="D17" s="294">
        <v>0</v>
      </c>
      <c r="E17" s="294">
        <v>0</v>
      </c>
      <c r="F17" s="294">
        <v>0</v>
      </c>
      <c r="G17" s="294">
        <v>0</v>
      </c>
      <c r="H17" s="294">
        <v>0</v>
      </c>
      <c r="I17" s="294">
        <v>0</v>
      </c>
      <c r="J17" s="294">
        <v>0</v>
      </c>
      <c r="K17" s="294">
        <v>0</v>
      </c>
      <c r="L17" s="294">
        <v>0</v>
      </c>
      <c r="M17" s="294">
        <v>0</v>
      </c>
      <c r="N17" s="295">
        <v>0</v>
      </c>
      <c r="O17" s="289">
        <f>SUM(B17:N17)</f>
        <v>0</v>
      </c>
    </row>
    <row r="18" spans="1:15" ht="16.5" thickBot="1">
      <c r="A18" s="278" t="s">
        <v>287</v>
      </c>
      <c r="B18" s="275">
        <v>0</v>
      </c>
      <c r="C18" s="275">
        <v>0</v>
      </c>
      <c r="D18" s="275">
        <v>0</v>
      </c>
      <c r="E18" s="275">
        <v>0</v>
      </c>
      <c r="F18" s="275">
        <v>0</v>
      </c>
      <c r="G18" s="275">
        <v>0</v>
      </c>
      <c r="H18" s="275">
        <v>0</v>
      </c>
      <c r="I18" s="275">
        <v>0</v>
      </c>
      <c r="J18" s="275">
        <v>0</v>
      </c>
      <c r="K18" s="275">
        <v>0</v>
      </c>
      <c r="L18" s="275">
        <v>0</v>
      </c>
      <c r="M18" s="275">
        <v>0</v>
      </c>
      <c r="N18" s="284">
        <v>0</v>
      </c>
      <c r="O18" s="289">
        <f>SUM(B18:N18)</f>
        <v>0</v>
      </c>
    </row>
    <row r="19" spans="1:15" ht="16.5" thickBot="1">
      <c r="A19" s="296" t="s">
        <v>288</v>
      </c>
      <c r="B19" s="275">
        <v>0</v>
      </c>
      <c r="C19" s="275">
        <v>0</v>
      </c>
      <c r="D19" s="275">
        <v>0</v>
      </c>
      <c r="E19" s="275">
        <v>0</v>
      </c>
      <c r="F19" s="275">
        <v>0</v>
      </c>
      <c r="G19" s="275">
        <v>0</v>
      </c>
      <c r="H19" s="275">
        <v>0</v>
      </c>
      <c r="I19" s="275">
        <v>0</v>
      </c>
      <c r="J19" s="275">
        <v>0</v>
      </c>
      <c r="K19" s="275">
        <v>0</v>
      </c>
      <c r="L19" s="275">
        <v>0</v>
      </c>
      <c r="M19" s="275">
        <v>0</v>
      </c>
      <c r="N19" s="284">
        <v>0</v>
      </c>
      <c r="O19" s="289">
        <f>SUM(B19:N19)</f>
        <v>0</v>
      </c>
    </row>
    <row r="20" spans="1:15" s="297" customFormat="1" ht="16.5" thickBot="1">
      <c r="A20" s="286" t="s">
        <v>37</v>
      </c>
      <c r="B20" s="287">
        <f aca="true" t="shared" si="2" ref="B20:N20">SUM(B17:B19)</f>
        <v>0</v>
      </c>
      <c r="C20" s="287">
        <f t="shared" si="2"/>
        <v>0</v>
      </c>
      <c r="D20" s="287">
        <f t="shared" si="2"/>
        <v>0</v>
      </c>
      <c r="E20" s="287">
        <f t="shared" si="2"/>
        <v>0</v>
      </c>
      <c r="F20" s="287">
        <f t="shared" si="2"/>
        <v>0</v>
      </c>
      <c r="G20" s="287">
        <f t="shared" si="2"/>
        <v>0</v>
      </c>
      <c r="H20" s="287">
        <f t="shared" si="2"/>
        <v>0</v>
      </c>
      <c r="I20" s="287">
        <f t="shared" si="2"/>
        <v>0</v>
      </c>
      <c r="J20" s="287">
        <f t="shared" si="2"/>
        <v>0</v>
      </c>
      <c r="K20" s="287">
        <f t="shared" si="2"/>
        <v>0</v>
      </c>
      <c r="L20" s="287">
        <f t="shared" si="2"/>
        <v>0</v>
      </c>
      <c r="M20" s="287">
        <f t="shared" si="2"/>
        <v>0</v>
      </c>
      <c r="N20" s="288">
        <f t="shared" si="2"/>
        <v>0</v>
      </c>
      <c r="O20" s="289">
        <f>SUM(B20:N20)</f>
        <v>0</v>
      </c>
    </row>
    <row r="21" spans="1:15" ht="16.5" thickBot="1">
      <c r="A21" s="298"/>
      <c r="B21" s="299"/>
      <c r="C21" s="300"/>
      <c r="D21" s="300"/>
      <c r="E21" s="300"/>
      <c r="F21" s="300"/>
      <c r="G21" s="300"/>
      <c r="H21" s="300"/>
      <c r="I21" s="300"/>
      <c r="J21" s="300"/>
      <c r="K21" s="300"/>
      <c r="L21" s="300"/>
      <c r="M21" s="300"/>
      <c r="N21" s="300"/>
      <c r="O21" s="301"/>
    </row>
    <row r="22" spans="1:15" ht="16.5" thickBot="1">
      <c r="A22" s="417" t="s">
        <v>290</v>
      </c>
      <c r="B22" s="414"/>
      <c r="C22" s="414"/>
      <c r="D22" s="414"/>
      <c r="E22" s="414"/>
      <c r="F22" s="414"/>
      <c r="G22" s="414"/>
      <c r="H22" s="414"/>
      <c r="I22" s="414"/>
      <c r="J22" s="414"/>
      <c r="K22" s="414"/>
      <c r="L22" s="414"/>
      <c r="M22" s="414"/>
      <c r="N22" s="414"/>
      <c r="O22" s="415"/>
    </row>
    <row r="23" spans="1:15" ht="16.5" thickBot="1">
      <c r="A23" s="688"/>
      <c r="B23" s="689"/>
      <c r="C23" s="689"/>
      <c r="D23" s="689"/>
      <c r="E23" s="689"/>
      <c r="F23" s="689"/>
      <c r="G23" s="689"/>
      <c r="H23" s="689"/>
      <c r="I23" s="689"/>
      <c r="J23" s="689"/>
      <c r="K23" s="689"/>
      <c r="L23" s="689"/>
      <c r="M23" s="689"/>
      <c r="N23" s="689"/>
      <c r="O23" s="690"/>
    </row>
    <row r="24" spans="1:15" ht="16.5" thickBot="1">
      <c r="A24" s="691" t="s">
        <v>39</v>
      </c>
      <c r="B24" s="692"/>
      <c r="C24" s="692"/>
      <c r="D24" s="692"/>
      <c r="E24" s="692"/>
      <c r="F24" s="692"/>
      <c r="G24" s="692"/>
      <c r="H24" s="692"/>
      <c r="I24" s="692"/>
      <c r="J24" s="692"/>
      <c r="K24" s="692"/>
      <c r="L24" s="692"/>
      <c r="M24" s="692"/>
      <c r="N24" s="692"/>
      <c r="O24" s="693"/>
    </row>
    <row r="25" spans="1:18" ht="16.5" thickBot="1">
      <c r="A25" s="302" t="s">
        <v>40</v>
      </c>
      <c r="B25" s="554">
        <f>'5.4.1. Сырье и материалы'!D5</f>
        <v>0</v>
      </c>
      <c r="C25" s="554">
        <f>'5.4.1. Сырье и материалы'!E5</f>
        <v>0</v>
      </c>
      <c r="D25" s="554">
        <f>'5.4.1. Сырье и материалы'!F5</f>
        <v>0</v>
      </c>
      <c r="E25" s="554">
        <f>'5.4.1. Сырье и материалы'!G5</f>
        <v>0</v>
      </c>
      <c r="F25" s="554">
        <f>'5.4.1. Сырье и материалы'!H5</f>
        <v>0</v>
      </c>
      <c r="G25" s="554">
        <f>'5.4.1. Сырье и материалы'!I5</f>
        <v>0</v>
      </c>
      <c r="H25" s="554">
        <f>'5.4.1. Сырье и материалы'!J5</f>
        <v>0</v>
      </c>
      <c r="I25" s="554">
        <f>'5.4.1. Сырье и материалы'!K5</f>
        <v>0</v>
      </c>
      <c r="J25" s="554">
        <f>'5.4.1. Сырье и материалы'!L5</f>
        <v>0</v>
      </c>
      <c r="K25" s="554">
        <f>'5.4.1. Сырье и материалы'!M5</f>
        <v>0</v>
      </c>
      <c r="L25" s="554">
        <f>'5.4.1. Сырье и материалы'!N5</f>
        <v>0</v>
      </c>
      <c r="M25" s="554">
        <f>'5.4.1. Сырье и материалы'!O5</f>
        <v>0</v>
      </c>
      <c r="N25" s="554">
        <f>'5.4.1. Сырье и материалы'!P5</f>
        <v>0</v>
      </c>
      <c r="O25" s="305">
        <f>SUM(B25:N25)</f>
        <v>0</v>
      </c>
      <c r="P25" s="553"/>
      <c r="Q25" s="552"/>
      <c r="R25" s="552"/>
    </row>
    <row r="26" spans="1:18" ht="17.25" thickBot="1" thickTop="1">
      <c r="A26" s="302" t="s">
        <v>41</v>
      </c>
      <c r="B26" s="554">
        <f>'5.4.1. Сырье и материалы'!D55</f>
        <v>0</v>
      </c>
      <c r="C26" s="554">
        <f>'5.4.1. Сырье и материалы'!E55</f>
        <v>0</v>
      </c>
      <c r="D26" s="554">
        <f>'5.4.1. Сырье и материалы'!F55</f>
        <v>0</v>
      </c>
      <c r="E26" s="554">
        <f>'5.4.1. Сырье и материалы'!G55</f>
        <v>0</v>
      </c>
      <c r="F26" s="554">
        <f>'5.4.1. Сырье и материалы'!H55</f>
        <v>0</v>
      </c>
      <c r="G26" s="554">
        <f>'5.4.1. Сырье и материалы'!I55</f>
        <v>0</v>
      </c>
      <c r="H26" s="554">
        <f>'5.4.1. Сырье и материалы'!J55</f>
        <v>0</v>
      </c>
      <c r="I26" s="554">
        <f>'5.4.1. Сырье и материалы'!K55</f>
        <v>0</v>
      </c>
      <c r="J26" s="554">
        <f>'5.4.1. Сырье и материалы'!L55</f>
        <v>0</v>
      </c>
      <c r="K26" s="554">
        <f>'5.4.1. Сырье и материалы'!M55</f>
        <v>0</v>
      </c>
      <c r="L26" s="554">
        <f>'5.4.1. Сырье и материалы'!N55</f>
        <v>0</v>
      </c>
      <c r="M26" s="554">
        <f>'5.4.1. Сырье и материалы'!O55</f>
        <v>0</v>
      </c>
      <c r="N26" s="554">
        <f>'5.4.1. Сырье и материалы'!P55</f>
        <v>0</v>
      </c>
      <c r="O26" s="305">
        <f>SUM(B26:N26)</f>
        <v>0</v>
      </c>
      <c r="P26" s="553"/>
      <c r="Q26" s="552"/>
      <c r="R26" s="552"/>
    </row>
    <row r="27" spans="1:15" ht="31.5" thickBot="1" thickTop="1">
      <c r="A27" s="303" t="s">
        <v>42</v>
      </c>
      <c r="B27" s="304" t="s">
        <v>237</v>
      </c>
      <c r="C27" s="304">
        <f>'6.1. Персонал'!D6</f>
        <v>0</v>
      </c>
      <c r="D27" s="304">
        <f>'6.1. Персонал'!E6</f>
        <v>0</v>
      </c>
      <c r="E27" s="304">
        <f>'6.1. Персонал'!F6</f>
        <v>0</v>
      </c>
      <c r="F27" s="304">
        <f>'6.1. Персонал'!G6</f>
        <v>0</v>
      </c>
      <c r="G27" s="304">
        <f>'6.1. Персонал'!H6</f>
        <v>0</v>
      </c>
      <c r="H27" s="304">
        <f>'6.1. Персонал'!I6</f>
        <v>0</v>
      </c>
      <c r="I27" s="304">
        <f>'6.1. Персонал'!J6</f>
        <v>0</v>
      </c>
      <c r="J27" s="304">
        <f>'6.1. Персонал'!K6</f>
        <v>0</v>
      </c>
      <c r="K27" s="304">
        <f>'6.1. Персонал'!L6</f>
        <v>0</v>
      </c>
      <c r="L27" s="304">
        <f>'6.1. Персонал'!M6</f>
        <v>0</v>
      </c>
      <c r="M27" s="304">
        <f>'6.1. Персонал'!N6</f>
        <v>0</v>
      </c>
      <c r="N27" s="304">
        <f>'6.1. Персонал'!O6</f>
        <v>0</v>
      </c>
      <c r="O27" s="305">
        <f>SUM(B27:N27)</f>
        <v>0</v>
      </c>
    </row>
    <row r="28" spans="1:15" ht="16.5" thickBot="1" thickTop="1">
      <c r="A28" s="306" t="s">
        <v>43</v>
      </c>
      <c r="B28" s="307">
        <f aca="true" t="shared" si="3" ref="B28:N28">SUM(B25:B27)</f>
        <v>0</v>
      </c>
      <c r="C28" s="307">
        <f t="shared" si="3"/>
        <v>0</v>
      </c>
      <c r="D28" s="307">
        <f t="shared" si="3"/>
        <v>0</v>
      </c>
      <c r="E28" s="307">
        <f t="shared" si="3"/>
        <v>0</v>
      </c>
      <c r="F28" s="307">
        <f t="shared" si="3"/>
        <v>0</v>
      </c>
      <c r="G28" s="307">
        <f t="shared" si="3"/>
        <v>0</v>
      </c>
      <c r="H28" s="307">
        <f t="shared" si="3"/>
        <v>0</v>
      </c>
      <c r="I28" s="307">
        <f t="shared" si="3"/>
        <v>0</v>
      </c>
      <c r="J28" s="307">
        <f t="shared" si="3"/>
        <v>0</v>
      </c>
      <c r="K28" s="307">
        <f t="shared" si="3"/>
        <v>0</v>
      </c>
      <c r="L28" s="307">
        <f t="shared" si="3"/>
        <v>0</v>
      </c>
      <c r="M28" s="307">
        <f t="shared" si="3"/>
        <v>0</v>
      </c>
      <c r="N28" s="307">
        <f t="shared" si="3"/>
        <v>0</v>
      </c>
      <c r="O28" s="308">
        <f>SUM(B28:N28)</f>
        <v>0</v>
      </c>
    </row>
    <row r="29" spans="1:15" ht="17.25" thickBot="1" thickTop="1">
      <c r="A29" s="685" t="s">
        <v>44</v>
      </c>
      <c r="B29" s="686"/>
      <c r="C29" s="686"/>
      <c r="D29" s="686"/>
      <c r="E29" s="686"/>
      <c r="F29" s="686"/>
      <c r="G29" s="686"/>
      <c r="H29" s="686"/>
      <c r="I29" s="686"/>
      <c r="J29" s="686"/>
      <c r="K29" s="686"/>
      <c r="L29" s="686"/>
      <c r="M29" s="686"/>
      <c r="N29" s="686"/>
      <c r="O29" s="687"/>
    </row>
    <row r="30" spans="1:15" ht="30.75" thickBot="1">
      <c r="A30" s="302" t="s">
        <v>45</v>
      </c>
      <c r="B30" s="309">
        <f>'5.4.2. Накладные  затраты'!C7</f>
        <v>0</v>
      </c>
      <c r="C30" s="309">
        <f>'5.4.2. Накладные  затраты'!D7</f>
        <v>0</v>
      </c>
      <c r="D30" s="309">
        <f>'5.4.2. Накладные  затраты'!E7</f>
        <v>0</v>
      </c>
      <c r="E30" s="309">
        <f>'5.4.2. Накладные  затраты'!F7</f>
        <v>0</v>
      </c>
      <c r="F30" s="309">
        <f>'5.4.2. Накладные  затраты'!G7</f>
        <v>0</v>
      </c>
      <c r="G30" s="309">
        <f>'5.4.2. Накладные  затраты'!H7</f>
        <v>0</v>
      </c>
      <c r="H30" s="309">
        <f>'5.4.2. Накладные  затраты'!I7</f>
        <v>0</v>
      </c>
      <c r="I30" s="309">
        <f>'5.4.2. Накладные  затраты'!J7</f>
        <v>0</v>
      </c>
      <c r="J30" s="309">
        <f>'5.4.2. Накладные  затраты'!K7</f>
        <v>0</v>
      </c>
      <c r="K30" s="309">
        <f>'5.4.2. Накладные  затраты'!L7</f>
        <v>0</v>
      </c>
      <c r="L30" s="309">
        <f>'5.4.2. Накладные  затраты'!M7</f>
        <v>0</v>
      </c>
      <c r="M30" s="309">
        <f>'5.4.2. Накладные  затраты'!N7</f>
        <v>0</v>
      </c>
      <c r="N30" s="309">
        <f>'5.4.2. Накладные  затраты'!O7</f>
        <v>0</v>
      </c>
      <c r="O30" s="289">
        <f>SUM(B30:N30)</f>
        <v>0</v>
      </c>
    </row>
    <row r="31" spans="1:15" ht="16.5" thickBot="1">
      <c r="A31" s="302" t="s">
        <v>46</v>
      </c>
      <c r="B31" s="309">
        <f>'5.4.2. Накладные  затраты'!C9</f>
        <v>0</v>
      </c>
      <c r="C31" s="309">
        <f>'5.4.2. Накладные  затраты'!D9</f>
        <v>0</v>
      </c>
      <c r="D31" s="309">
        <f>'5.4.2. Накладные  затраты'!E9</f>
        <v>0</v>
      </c>
      <c r="E31" s="309">
        <f>'5.4.2. Накладные  затраты'!F9</f>
        <v>0</v>
      </c>
      <c r="F31" s="309">
        <f>'5.4.2. Накладные  затраты'!G9</f>
        <v>0</v>
      </c>
      <c r="G31" s="309">
        <f>'5.4.2. Накладные  затраты'!H9</f>
        <v>0</v>
      </c>
      <c r="H31" s="309">
        <f>'5.4.2. Накладные  затраты'!I9</f>
        <v>0</v>
      </c>
      <c r="I31" s="309">
        <f>'5.4.2. Накладные  затраты'!J9</f>
        <v>0</v>
      </c>
      <c r="J31" s="309">
        <f>'5.4.2. Накладные  затраты'!K9</f>
        <v>0</v>
      </c>
      <c r="K31" s="309">
        <f>'5.4.2. Накладные  затраты'!L9</f>
        <v>0</v>
      </c>
      <c r="L31" s="309">
        <f>'5.4.2. Накладные  затраты'!M9</f>
        <v>0</v>
      </c>
      <c r="M31" s="309">
        <f>'5.4.2. Накладные  затраты'!N9</f>
        <v>0</v>
      </c>
      <c r="N31" s="309">
        <f>'5.2. Помещения'!O7</f>
        <v>0</v>
      </c>
      <c r="O31" s="310">
        <f>SUM(B31:N31)</f>
        <v>0</v>
      </c>
    </row>
    <row r="32" spans="1:15" ht="30.75" thickBot="1">
      <c r="A32" s="302" t="s">
        <v>47</v>
      </c>
      <c r="B32" s="311">
        <f>'5.4.2. Накладные  затраты'!C10</f>
        <v>0</v>
      </c>
      <c r="C32" s="309">
        <f>'5.4.2. Накладные  затраты'!D10</f>
        <v>0</v>
      </c>
      <c r="D32" s="309">
        <f>'5.4.2. Накладные  затраты'!E10</f>
        <v>0</v>
      </c>
      <c r="E32" s="309">
        <f>'5.4.2. Накладные  затраты'!F10</f>
        <v>0</v>
      </c>
      <c r="F32" s="309">
        <f>'5.4.2. Накладные  затраты'!G10</f>
        <v>0</v>
      </c>
      <c r="G32" s="309">
        <f>'5.4.2. Накладные  затраты'!H10</f>
        <v>0</v>
      </c>
      <c r="H32" s="309">
        <f>'5.4.2. Накладные  затраты'!I10</f>
        <v>0</v>
      </c>
      <c r="I32" s="309">
        <f>'5.4.2. Накладные  затраты'!J10</f>
        <v>0</v>
      </c>
      <c r="J32" s="309">
        <f>'5.4.2. Накладные  затраты'!K10</f>
        <v>0</v>
      </c>
      <c r="K32" s="309">
        <f>'5.4.2. Накладные  затраты'!L10</f>
        <v>0</v>
      </c>
      <c r="L32" s="309">
        <f>'5.4.2. Накладные  затраты'!M10</f>
        <v>0</v>
      </c>
      <c r="M32" s="309">
        <f>'5.4.2. Накладные  затраты'!N10</f>
        <v>0</v>
      </c>
      <c r="N32" s="309">
        <f>'5.4.2. Накладные  затраты'!O10</f>
        <v>0</v>
      </c>
      <c r="O32" s="310">
        <f>SUM(B32:N32)</f>
        <v>0</v>
      </c>
    </row>
    <row r="33" spans="1:15" ht="30.75" thickBot="1">
      <c r="A33" s="312" t="s">
        <v>48</v>
      </c>
      <c r="B33" s="313">
        <f>'5.4.2. Накладные  затраты'!C8</f>
        <v>0</v>
      </c>
      <c r="C33" s="314">
        <f>'5.4.2. Накладные  затраты'!D8</f>
        <v>0</v>
      </c>
      <c r="D33" s="314">
        <f>'5.4.2. Накладные  затраты'!E8</f>
        <v>0</v>
      </c>
      <c r="E33" s="314">
        <f>'5.4.2. Накладные  затраты'!F8</f>
        <v>0</v>
      </c>
      <c r="F33" s="314">
        <f>'5.4.2. Накладные  затраты'!G8</f>
        <v>0</v>
      </c>
      <c r="G33" s="314">
        <f>'5.4.2. Накладные  затраты'!H8</f>
        <v>0</v>
      </c>
      <c r="H33" s="314">
        <f>'5.4.2. Накладные  затраты'!I8</f>
        <v>0</v>
      </c>
      <c r="I33" s="314">
        <f>'5.4.2. Накладные  затраты'!J8</f>
        <v>0</v>
      </c>
      <c r="J33" s="314">
        <f>'5.4.2. Накладные  затраты'!K8</f>
        <v>0</v>
      </c>
      <c r="K33" s="314">
        <f>'5.4.2. Накладные  затраты'!L8</f>
        <v>0</v>
      </c>
      <c r="L33" s="314">
        <f>'5.4.2. Накладные  затраты'!M8</f>
        <v>0</v>
      </c>
      <c r="M33" s="314">
        <f>'5.4.2. Накладные  затраты'!N8</f>
        <v>0</v>
      </c>
      <c r="N33" s="314">
        <f>'5.4.2. Накладные  затраты'!O8</f>
        <v>0</v>
      </c>
      <c r="O33" s="315">
        <f>SUM(B33:N33)</f>
        <v>0</v>
      </c>
    </row>
    <row r="34" spans="1:15" ht="16.5" thickBot="1" thickTop="1">
      <c r="A34" s="306" t="s">
        <v>49</v>
      </c>
      <c r="B34" s="307">
        <f aca="true" t="shared" si="4" ref="B34:N34">SUM(B30:B33)</f>
        <v>0</v>
      </c>
      <c r="C34" s="307">
        <f t="shared" si="4"/>
        <v>0</v>
      </c>
      <c r="D34" s="307">
        <f t="shared" si="4"/>
        <v>0</v>
      </c>
      <c r="E34" s="307">
        <f t="shared" si="4"/>
        <v>0</v>
      </c>
      <c r="F34" s="307">
        <f t="shared" si="4"/>
        <v>0</v>
      </c>
      <c r="G34" s="307">
        <f t="shared" si="4"/>
        <v>0</v>
      </c>
      <c r="H34" s="307">
        <f t="shared" si="4"/>
        <v>0</v>
      </c>
      <c r="I34" s="307">
        <f t="shared" si="4"/>
        <v>0</v>
      </c>
      <c r="J34" s="307">
        <f t="shared" si="4"/>
        <v>0</v>
      </c>
      <c r="K34" s="307">
        <f t="shared" si="4"/>
        <v>0</v>
      </c>
      <c r="L34" s="307">
        <f t="shared" si="4"/>
        <v>0</v>
      </c>
      <c r="M34" s="307">
        <f t="shared" si="4"/>
        <v>0</v>
      </c>
      <c r="N34" s="307">
        <f t="shared" si="4"/>
        <v>0</v>
      </c>
      <c r="O34" s="308">
        <f>SUM(B34:N34)</f>
        <v>0</v>
      </c>
    </row>
    <row r="35" spans="1:15" ht="17.25" thickBot="1" thickTop="1">
      <c r="A35" s="685" t="s">
        <v>50</v>
      </c>
      <c r="B35" s="686"/>
      <c r="C35" s="686"/>
      <c r="D35" s="686"/>
      <c r="E35" s="686"/>
      <c r="F35" s="686"/>
      <c r="G35" s="686"/>
      <c r="H35" s="686"/>
      <c r="I35" s="686"/>
      <c r="J35" s="686"/>
      <c r="K35" s="686"/>
      <c r="L35" s="686"/>
      <c r="M35" s="686"/>
      <c r="N35" s="686"/>
      <c r="O35" s="687"/>
    </row>
    <row r="36" spans="1:15" ht="30.75" thickBot="1">
      <c r="A36" s="292" t="s">
        <v>51</v>
      </c>
      <c r="B36" s="304" t="str">
        <f>'5.4.2. Накладные  затраты'!C16</f>
        <v>Х</v>
      </c>
      <c r="C36" s="309">
        <f>'6.1. Персонал'!D5</f>
        <v>0</v>
      </c>
      <c r="D36" s="309">
        <f>'6.1. Персонал'!E5</f>
        <v>0</v>
      </c>
      <c r="E36" s="309">
        <f>'6.1. Персонал'!F5</f>
        <v>0</v>
      </c>
      <c r="F36" s="309">
        <f>'6.1. Персонал'!G5</f>
        <v>0</v>
      </c>
      <c r="G36" s="309">
        <f>'6.1. Персонал'!H5</f>
        <v>0</v>
      </c>
      <c r="H36" s="309">
        <f>'6.1. Персонал'!I5</f>
        <v>0</v>
      </c>
      <c r="I36" s="309">
        <f>'6.1. Персонал'!J5</f>
        <v>0</v>
      </c>
      <c r="J36" s="309">
        <f>'6.1. Персонал'!K5</f>
        <v>0</v>
      </c>
      <c r="K36" s="309">
        <f>'6.1. Персонал'!L5</f>
        <v>0</v>
      </c>
      <c r="L36" s="309">
        <f>'6.1. Персонал'!M5</f>
        <v>0</v>
      </c>
      <c r="M36" s="309">
        <f>'6.1. Персонал'!N5</f>
        <v>0</v>
      </c>
      <c r="N36" s="309">
        <f>'6.1. Персонал'!O5</f>
        <v>0</v>
      </c>
      <c r="O36" s="289">
        <f aca="true" t="shared" si="5" ref="O36:O45">SUM(B36:N36)</f>
        <v>0</v>
      </c>
    </row>
    <row r="37" spans="1:15" ht="16.5" thickBot="1">
      <c r="A37" s="292" t="s">
        <v>52</v>
      </c>
      <c r="B37" s="304">
        <f>'5.4.2. Накладные  затраты'!C17</f>
        <v>0</v>
      </c>
      <c r="C37" s="309">
        <f>'5.4.2. Накладные  затраты'!D17</f>
        <v>0</v>
      </c>
      <c r="D37" s="309">
        <f>'5.4.2. Накладные  затраты'!E17</f>
        <v>0</v>
      </c>
      <c r="E37" s="309">
        <f>'5.4.2. Накладные  затраты'!F17</f>
        <v>0</v>
      </c>
      <c r="F37" s="309">
        <f>'5.4.2. Накладные  затраты'!G17</f>
        <v>0</v>
      </c>
      <c r="G37" s="309">
        <f>'5.4.2. Накладные  затраты'!H17</f>
        <v>0</v>
      </c>
      <c r="H37" s="309">
        <f>'5.4.2. Накладные  затраты'!I17</f>
        <v>0</v>
      </c>
      <c r="I37" s="309">
        <f>'5.4.2. Накладные  затраты'!J17</f>
        <v>0</v>
      </c>
      <c r="J37" s="309">
        <f>'5.4.2. Накладные  затраты'!K17</f>
        <v>0</v>
      </c>
      <c r="K37" s="309">
        <f>'5.4.2. Накладные  затраты'!L17</f>
        <v>0</v>
      </c>
      <c r="L37" s="309">
        <f>'5.4.2. Накладные  затраты'!M17</f>
        <v>0</v>
      </c>
      <c r="M37" s="309">
        <f>'5.4.2. Накладные  затраты'!N17</f>
        <v>0</v>
      </c>
      <c r="N37" s="309">
        <f>'5.4.2. Накладные  затраты'!O17</f>
        <v>0</v>
      </c>
      <c r="O37" s="310">
        <f t="shared" si="5"/>
        <v>0</v>
      </c>
    </row>
    <row r="38" spans="1:15" ht="30.75" thickBot="1">
      <c r="A38" s="302" t="s">
        <v>53</v>
      </c>
      <c r="B38" s="304">
        <f>'5.4.2. Накладные  затраты'!C18</f>
        <v>0</v>
      </c>
      <c r="C38" s="309">
        <f>'5.4.2. Накладные  затраты'!D18</f>
        <v>0</v>
      </c>
      <c r="D38" s="309">
        <f>'5.4.2. Накладные  затраты'!E18</f>
        <v>0</v>
      </c>
      <c r="E38" s="309">
        <f>'5.4.2. Накладные  затраты'!F18</f>
        <v>0</v>
      </c>
      <c r="F38" s="309">
        <f>'5.4.2. Накладные  затраты'!G18</f>
        <v>0</v>
      </c>
      <c r="G38" s="309">
        <f>'5.4.2. Накладные  затраты'!H18</f>
        <v>0</v>
      </c>
      <c r="H38" s="309">
        <f>'5.4.2. Накладные  затраты'!I18</f>
        <v>0</v>
      </c>
      <c r="I38" s="309">
        <f>'5.4.2. Накладные  затраты'!J18</f>
        <v>0</v>
      </c>
      <c r="J38" s="309">
        <f>'5.4.2. Накладные  затраты'!K18</f>
        <v>0</v>
      </c>
      <c r="K38" s="309">
        <f>'5.4.2. Накладные  затраты'!L18</f>
        <v>0</v>
      </c>
      <c r="L38" s="309">
        <f>'5.4.2. Накладные  затраты'!M18</f>
        <v>0</v>
      </c>
      <c r="M38" s="309">
        <f>'5.4.2. Накладные  затраты'!N18</f>
        <v>0</v>
      </c>
      <c r="N38" s="309">
        <f>'5.4.2. Накладные  затраты'!O18</f>
        <v>0</v>
      </c>
      <c r="O38" s="310">
        <f t="shared" si="5"/>
        <v>0</v>
      </c>
    </row>
    <row r="39" spans="1:15" ht="16.5" thickBot="1">
      <c r="A39" s="302" t="s">
        <v>54</v>
      </c>
      <c r="B39" s="304">
        <f>'5.4.2. Накладные  затраты'!C19</f>
        <v>0</v>
      </c>
      <c r="C39" s="309">
        <f>'5.4.2. Накладные  затраты'!D19</f>
        <v>0</v>
      </c>
      <c r="D39" s="309">
        <f>'5.4.2. Накладные  затраты'!E19</f>
        <v>0</v>
      </c>
      <c r="E39" s="309">
        <f>'5.4.2. Накладные  затраты'!F19</f>
        <v>0</v>
      </c>
      <c r="F39" s="309">
        <f>'5.4.2. Накладные  затраты'!G19</f>
        <v>0</v>
      </c>
      <c r="G39" s="309">
        <f>'5.4.2. Накладные  затраты'!H19</f>
        <v>0</v>
      </c>
      <c r="H39" s="309">
        <f>'5.4.2. Накладные  затраты'!I19</f>
        <v>0</v>
      </c>
      <c r="I39" s="309">
        <f>'5.4.2. Накладные  затраты'!J19</f>
        <v>0</v>
      </c>
      <c r="J39" s="309">
        <f>'5.4.2. Накладные  затраты'!K19</f>
        <v>0</v>
      </c>
      <c r="K39" s="309">
        <f>'5.4.2. Накладные  затраты'!L19</f>
        <v>0</v>
      </c>
      <c r="L39" s="309">
        <f>'5.4.2. Накладные  затраты'!M19</f>
        <v>0</v>
      </c>
      <c r="M39" s="309">
        <f>'5.4.2. Накладные  затраты'!N19</f>
        <v>0</v>
      </c>
      <c r="N39" s="309">
        <f>'5.4.2. Накладные  затраты'!O19</f>
        <v>0</v>
      </c>
      <c r="O39" s="310">
        <f t="shared" si="5"/>
        <v>0</v>
      </c>
    </row>
    <row r="40" spans="1:15" ht="16.5" thickBot="1">
      <c r="A40" s="302" t="s">
        <v>55</v>
      </c>
      <c r="B40" s="304" t="str">
        <f>'5.4.2. Накладные  затраты'!C20</f>
        <v>Х</v>
      </c>
      <c r="C40" s="309">
        <f>'5.4.2. Накладные  затраты'!D20</f>
        <v>0</v>
      </c>
      <c r="D40" s="309">
        <f>'5.4.2. Накладные  затраты'!E20</f>
        <v>0</v>
      </c>
      <c r="E40" s="309">
        <f>'5.4.2. Накладные  затраты'!F20</f>
        <v>0</v>
      </c>
      <c r="F40" s="309">
        <f>'5.4.2. Накладные  затраты'!G20</f>
        <v>0</v>
      </c>
      <c r="G40" s="309">
        <f>'5.4.2. Накладные  затраты'!H20</f>
        <v>0</v>
      </c>
      <c r="H40" s="309">
        <f>'5.4.2. Накладные  затраты'!I20</f>
        <v>0</v>
      </c>
      <c r="I40" s="309">
        <f>'5.4.2. Накладные  затраты'!J20</f>
        <v>0</v>
      </c>
      <c r="J40" s="309">
        <f>'5.4.2. Накладные  затраты'!K20</f>
        <v>0</v>
      </c>
      <c r="K40" s="309">
        <f>'5.4.2. Накладные  затраты'!L20</f>
        <v>0</v>
      </c>
      <c r="L40" s="309">
        <f>'5.4.2. Накладные  затраты'!M20</f>
        <v>0</v>
      </c>
      <c r="M40" s="309">
        <f>'5.4.2. Накладные  затраты'!N20</f>
        <v>0</v>
      </c>
      <c r="N40" s="309">
        <f>'5.4.2. Накладные  затраты'!O20</f>
        <v>0</v>
      </c>
      <c r="O40" s="310">
        <f t="shared" si="5"/>
        <v>0</v>
      </c>
    </row>
    <row r="41" spans="1:15" ht="16.5" thickBot="1">
      <c r="A41" s="302" t="s">
        <v>56</v>
      </c>
      <c r="B41" s="309">
        <f>'5.4.2. Накладные  затраты'!C21</f>
        <v>0</v>
      </c>
      <c r="C41" s="309">
        <f>'5.4.2. Накладные  затраты'!D21</f>
        <v>0</v>
      </c>
      <c r="D41" s="309">
        <f>'5.4.2. Накладные  затраты'!E21</f>
        <v>0</v>
      </c>
      <c r="E41" s="309">
        <f>'5.4.2. Накладные  затраты'!F21</f>
        <v>0</v>
      </c>
      <c r="F41" s="309">
        <f>'5.4.2. Накладные  затраты'!G21</f>
        <v>0</v>
      </c>
      <c r="G41" s="309">
        <f>'5.4.2. Накладные  затраты'!H21</f>
        <v>0</v>
      </c>
      <c r="H41" s="309">
        <f>'5.4.2. Накладные  затраты'!I21</f>
        <v>0</v>
      </c>
      <c r="I41" s="309">
        <f>'5.4.2. Накладные  затраты'!J21</f>
        <v>0</v>
      </c>
      <c r="J41" s="309">
        <f>'5.4.2. Накладные  затраты'!K21</f>
        <v>0</v>
      </c>
      <c r="K41" s="309">
        <f>'5.4.2. Накладные  затраты'!L21</f>
        <v>0</v>
      </c>
      <c r="L41" s="309">
        <f>'5.4.2. Накладные  затраты'!M21</f>
        <v>0</v>
      </c>
      <c r="M41" s="309">
        <f>'5.4.2. Накладные  затраты'!N21</f>
        <v>0</v>
      </c>
      <c r="N41" s="309">
        <f>'5.4.2. Накладные  затраты'!O21</f>
        <v>0</v>
      </c>
      <c r="O41" s="310">
        <f t="shared" si="5"/>
        <v>0</v>
      </c>
    </row>
    <row r="42" spans="1:15" ht="16.5" thickBot="1">
      <c r="A42" s="302" t="s">
        <v>341</v>
      </c>
      <c r="B42" s="309">
        <f>'5.4.2. Накладные  затраты'!C22</f>
        <v>0</v>
      </c>
      <c r="C42" s="309">
        <f>'5.4.2. Накладные  затраты'!D22</f>
        <v>0</v>
      </c>
      <c r="D42" s="309">
        <f>'5.4.2. Накладные  затраты'!E22</f>
        <v>0</v>
      </c>
      <c r="E42" s="309">
        <f>'5.4.2. Накладные  затраты'!F22</f>
        <v>0</v>
      </c>
      <c r="F42" s="309">
        <f>'5.4.2. Накладные  затраты'!G22</f>
        <v>0</v>
      </c>
      <c r="G42" s="309">
        <f>'5.4.2. Накладные  затраты'!H22</f>
        <v>0</v>
      </c>
      <c r="H42" s="309">
        <f>'5.4.2. Накладные  затраты'!I22</f>
        <v>0</v>
      </c>
      <c r="I42" s="309">
        <f>'5.4.2. Накладные  затраты'!J22</f>
        <v>0</v>
      </c>
      <c r="J42" s="309">
        <f>'5.4.2. Накладные  затраты'!K22</f>
        <v>0</v>
      </c>
      <c r="K42" s="309">
        <f>'5.4.2. Накладные  затраты'!L22</f>
        <v>0</v>
      </c>
      <c r="L42" s="309">
        <f>'5.4.2. Накладные  затраты'!M22</f>
        <v>0</v>
      </c>
      <c r="M42" s="309">
        <f>'5.4.2. Накладные  затраты'!N22</f>
        <v>0</v>
      </c>
      <c r="N42" s="309">
        <f>'5.4.2. Накладные  затраты'!O22</f>
        <v>0</v>
      </c>
      <c r="O42" s="310">
        <f t="shared" si="5"/>
        <v>0</v>
      </c>
    </row>
    <row r="43" spans="1:15" ht="16.5" thickBot="1">
      <c r="A43" s="302" t="s">
        <v>58</v>
      </c>
      <c r="B43" s="309">
        <f>'5.4.2. Накладные  затраты'!C23</f>
        <v>0</v>
      </c>
      <c r="C43" s="309">
        <f>'5.4.2. Накладные  затраты'!D23</f>
        <v>0</v>
      </c>
      <c r="D43" s="309">
        <f>'5.4.2. Накладные  затраты'!E23</f>
        <v>0</v>
      </c>
      <c r="E43" s="309">
        <f>'5.4.2. Накладные  затраты'!F23</f>
        <v>0</v>
      </c>
      <c r="F43" s="309">
        <f>'5.4.2. Накладные  затраты'!G23</f>
        <v>0</v>
      </c>
      <c r="G43" s="309">
        <f>'5.4.2. Накладные  затраты'!H23</f>
        <v>0</v>
      </c>
      <c r="H43" s="309">
        <f>'5.4.2. Накладные  затраты'!I23</f>
        <v>0</v>
      </c>
      <c r="I43" s="309">
        <f>'5.4.2. Накладные  затраты'!J23</f>
        <v>0</v>
      </c>
      <c r="J43" s="309">
        <f>'5.4.2. Накладные  затраты'!K23</f>
        <v>0</v>
      </c>
      <c r="K43" s="309">
        <f>'5.4.2. Накладные  затраты'!L23</f>
        <v>0</v>
      </c>
      <c r="L43" s="309">
        <f>'5.4.2. Накладные  затраты'!M23</f>
        <v>0</v>
      </c>
      <c r="M43" s="309">
        <f>'5.4.2. Накладные  затраты'!N23</f>
        <v>0</v>
      </c>
      <c r="N43" s="309">
        <f>'5.4.2. Накладные  затраты'!O23</f>
        <v>0</v>
      </c>
      <c r="O43" s="310">
        <f t="shared" si="5"/>
        <v>0</v>
      </c>
    </row>
    <row r="44" spans="1:15" ht="16.5" thickBot="1">
      <c r="A44" s="316" t="s">
        <v>59</v>
      </c>
      <c r="B44" s="309">
        <f>'5.4.2. Накладные  затраты'!C24</f>
        <v>0</v>
      </c>
      <c r="C44" s="309">
        <f>'5.4.2. Накладные  затраты'!D24</f>
        <v>0</v>
      </c>
      <c r="D44" s="309">
        <f>'5.4.2. Накладные  затраты'!E24</f>
        <v>0</v>
      </c>
      <c r="E44" s="309">
        <f>'5.4.2. Накладные  затраты'!F24</f>
        <v>0</v>
      </c>
      <c r="F44" s="309">
        <f>'5.4.2. Накладные  затраты'!G24</f>
        <v>0</v>
      </c>
      <c r="G44" s="309">
        <f>'5.4.2. Накладные  затраты'!H24</f>
        <v>0</v>
      </c>
      <c r="H44" s="309">
        <f>'5.4.2. Накладные  затраты'!I24</f>
        <v>0</v>
      </c>
      <c r="I44" s="309">
        <f>'5.4.2. Накладные  затраты'!J24</f>
        <v>0</v>
      </c>
      <c r="J44" s="309">
        <f>'5.4.2. Накладные  затраты'!K24</f>
        <v>0</v>
      </c>
      <c r="K44" s="309">
        <f>'5.4.2. Накладные  затраты'!L24</f>
        <v>0</v>
      </c>
      <c r="L44" s="309">
        <f>'5.4.2. Накладные  затраты'!M24</f>
        <v>0</v>
      </c>
      <c r="M44" s="309">
        <f>'5.4.2. Накладные  затраты'!N24</f>
        <v>0</v>
      </c>
      <c r="N44" s="309">
        <f>'5.4.2. Накладные  затраты'!O24</f>
        <v>0</v>
      </c>
      <c r="O44" s="315">
        <f t="shared" si="5"/>
        <v>0</v>
      </c>
    </row>
    <row r="45" spans="1:15" ht="16.5" thickBot="1" thickTop="1">
      <c r="A45" s="317" t="s">
        <v>60</v>
      </c>
      <c r="B45" s="318">
        <f aca="true" t="shared" si="6" ref="B45:N45">SUM(B36:B44)</f>
        <v>0</v>
      </c>
      <c r="C45" s="318">
        <f t="shared" si="6"/>
        <v>0</v>
      </c>
      <c r="D45" s="318">
        <f t="shared" si="6"/>
        <v>0</v>
      </c>
      <c r="E45" s="318">
        <f t="shared" si="6"/>
        <v>0</v>
      </c>
      <c r="F45" s="318">
        <f t="shared" si="6"/>
        <v>0</v>
      </c>
      <c r="G45" s="318">
        <f t="shared" si="6"/>
        <v>0</v>
      </c>
      <c r="H45" s="318">
        <f t="shared" si="6"/>
        <v>0</v>
      </c>
      <c r="I45" s="318">
        <f t="shared" si="6"/>
        <v>0</v>
      </c>
      <c r="J45" s="318">
        <f t="shared" si="6"/>
        <v>0</v>
      </c>
      <c r="K45" s="318">
        <f t="shared" si="6"/>
        <v>0</v>
      </c>
      <c r="L45" s="318">
        <f t="shared" si="6"/>
        <v>0</v>
      </c>
      <c r="M45" s="318">
        <f t="shared" si="6"/>
        <v>0</v>
      </c>
      <c r="N45" s="318">
        <f t="shared" si="6"/>
        <v>0</v>
      </c>
      <c r="O45" s="319">
        <f t="shared" si="5"/>
        <v>0</v>
      </c>
    </row>
    <row r="46" spans="1:15" ht="15.75" thickBot="1">
      <c r="A46" s="320"/>
      <c r="B46" s="321"/>
      <c r="C46" s="321"/>
      <c r="D46" s="321"/>
      <c r="E46" s="321"/>
      <c r="F46" s="321"/>
      <c r="G46" s="321"/>
      <c r="H46" s="321"/>
      <c r="I46" s="321"/>
      <c r="J46" s="321"/>
      <c r="K46" s="321"/>
      <c r="L46" s="321"/>
      <c r="M46" s="321"/>
      <c r="N46" s="321"/>
      <c r="O46" s="321"/>
    </row>
    <row r="47" spans="1:15" ht="16.5" thickBot="1">
      <c r="A47" s="685" t="s">
        <v>61</v>
      </c>
      <c r="B47" s="686"/>
      <c r="C47" s="686"/>
      <c r="D47" s="686"/>
      <c r="E47" s="686"/>
      <c r="F47" s="686"/>
      <c r="G47" s="686"/>
      <c r="H47" s="686"/>
      <c r="I47" s="686"/>
      <c r="J47" s="686"/>
      <c r="K47" s="686"/>
      <c r="L47" s="686"/>
      <c r="M47" s="686"/>
      <c r="N47" s="686"/>
      <c r="O47" s="694"/>
    </row>
    <row r="48" spans="1:15" ht="16.5" thickBot="1">
      <c r="A48" s="302" t="s">
        <v>62</v>
      </c>
      <c r="B48" s="322">
        <v>0</v>
      </c>
      <c r="C48" s="323"/>
      <c r="D48" s="324"/>
      <c r="E48" s="324"/>
      <c r="F48" s="324"/>
      <c r="G48" s="324"/>
      <c r="H48" s="324"/>
      <c r="I48" s="324"/>
      <c r="J48" s="324"/>
      <c r="K48" s="324"/>
      <c r="L48" s="324"/>
      <c r="M48" s="324"/>
      <c r="N48" s="324"/>
      <c r="O48" s="289">
        <f>SUM(B48:N48)</f>
        <v>0</v>
      </c>
    </row>
    <row r="49" spans="1:15" ht="16.5" thickBot="1">
      <c r="A49" s="292" t="s">
        <v>63</v>
      </c>
      <c r="B49" s="325"/>
      <c r="C49" s="325">
        <v>0</v>
      </c>
      <c r="D49" s="325">
        <v>0</v>
      </c>
      <c r="E49" s="325">
        <v>0</v>
      </c>
      <c r="F49" s="325">
        <v>0</v>
      </c>
      <c r="G49" s="325">
        <v>0</v>
      </c>
      <c r="H49" s="325">
        <v>0</v>
      </c>
      <c r="I49" s="325">
        <v>0</v>
      </c>
      <c r="J49" s="325">
        <v>0</v>
      </c>
      <c r="K49" s="325">
        <v>0</v>
      </c>
      <c r="L49" s="325">
        <v>0</v>
      </c>
      <c r="M49" s="325">
        <v>0</v>
      </c>
      <c r="N49" s="325">
        <v>0</v>
      </c>
      <c r="O49" s="310">
        <f>SUM(B49:N49)</f>
        <v>0</v>
      </c>
    </row>
    <row r="50" spans="1:15" ht="16.5" thickBot="1">
      <c r="A50" s="292" t="s">
        <v>64</v>
      </c>
      <c r="B50" s="325"/>
      <c r="C50" s="325">
        <v>0</v>
      </c>
      <c r="D50" s="325">
        <v>0</v>
      </c>
      <c r="E50" s="325">
        <v>0</v>
      </c>
      <c r="F50" s="325">
        <v>0</v>
      </c>
      <c r="G50" s="325">
        <v>0</v>
      </c>
      <c r="H50" s="325">
        <v>0</v>
      </c>
      <c r="I50" s="325">
        <v>0</v>
      </c>
      <c r="J50" s="325">
        <v>0</v>
      </c>
      <c r="K50" s="325">
        <v>0</v>
      </c>
      <c r="L50" s="325">
        <v>0</v>
      </c>
      <c r="M50" s="325">
        <v>0</v>
      </c>
      <c r="N50" s="325">
        <v>0</v>
      </c>
      <c r="O50" s="310">
        <f>SUM(B50:N50)</f>
        <v>0</v>
      </c>
    </row>
    <row r="51" spans="1:15" ht="16.5" thickBot="1">
      <c r="A51" s="283" t="s">
        <v>65</v>
      </c>
      <c r="B51" s="325">
        <v>0</v>
      </c>
      <c r="C51" s="325">
        <v>0</v>
      </c>
      <c r="D51" s="325">
        <v>0</v>
      </c>
      <c r="E51" s="325">
        <v>0</v>
      </c>
      <c r="F51" s="325">
        <v>0</v>
      </c>
      <c r="G51" s="325">
        <v>0</v>
      </c>
      <c r="H51" s="325">
        <v>0</v>
      </c>
      <c r="I51" s="325">
        <v>0</v>
      </c>
      <c r="J51" s="325">
        <v>0</v>
      </c>
      <c r="K51" s="325">
        <v>0</v>
      </c>
      <c r="L51" s="325">
        <v>0</v>
      </c>
      <c r="M51" s="325">
        <v>0</v>
      </c>
      <c r="N51" s="325">
        <v>0</v>
      </c>
      <c r="O51" s="310">
        <f>SUM(B51:N51)</f>
        <v>0</v>
      </c>
    </row>
    <row r="52" spans="1:15" ht="16.5" thickBot="1" thickTop="1">
      <c r="A52" s="326" t="s">
        <v>66</v>
      </c>
      <c r="B52" s="327">
        <f aca="true" t="shared" si="7" ref="B52:N52">SUM(B48:B51)</f>
        <v>0</v>
      </c>
      <c r="C52" s="327">
        <f t="shared" si="7"/>
        <v>0</v>
      </c>
      <c r="D52" s="327">
        <f t="shared" si="7"/>
        <v>0</v>
      </c>
      <c r="E52" s="327">
        <f t="shared" si="7"/>
        <v>0</v>
      </c>
      <c r="F52" s="327">
        <f t="shared" si="7"/>
        <v>0</v>
      </c>
      <c r="G52" s="327">
        <f t="shared" si="7"/>
        <v>0</v>
      </c>
      <c r="H52" s="327">
        <f t="shared" si="7"/>
        <v>0</v>
      </c>
      <c r="I52" s="327">
        <f t="shared" si="7"/>
        <v>0</v>
      </c>
      <c r="J52" s="327">
        <f t="shared" si="7"/>
        <v>0</v>
      </c>
      <c r="K52" s="327">
        <f t="shared" si="7"/>
        <v>0</v>
      </c>
      <c r="L52" s="327">
        <f t="shared" si="7"/>
        <v>0</v>
      </c>
      <c r="M52" s="327">
        <f t="shared" si="7"/>
        <v>0</v>
      </c>
      <c r="N52" s="327">
        <f t="shared" si="7"/>
        <v>0</v>
      </c>
      <c r="O52" s="308">
        <f>SUM(B52:N52)</f>
        <v>0</v>
      </c>
    </row>
    <row r="53" spans="1:15" ht="17.25" thickBot="1" thickTop="1">
      <c r="A53" s="685" t="s">
        <v>67</v>
      </c>
      <c r="B53" s="686"/>
      <c r="C53" s="686"/>
      <c r="D53" s="686"/>
      <c r="E53" s="686"/>
      <c r="F53" s="686"/>
      <c r="G53" s="686"/>
      <c r="H53" s="686"/>
      <c r="I53" s="686"/>
      <c r="J53" s="686"/>
      <c r="K53" s="686"/>
      <c r="L53" s="686"/>
      <c r="M53" s="686"/>
      <c r="N53" s="686"/>
      <c r="O53" s="687"/>
    </row>
    <row r="54" spans="1:15" ht="16.5" thickBot="1">
      <c r="A54" s="302" t="s">
        <v>68</v>
      </c>
      <c r="B54" s="328">
        <f>'4.4. Реклама'!C17</f>
        <v>0</v>
      </c>
      <c r="C54" s="328">
        <f>'4.4. Реклама'!D17</f>
        <v>0</v>
      </c>
      <c r="D54" s="328">
        <f>'4.4. Реклама'!E17</f>
        <v>0</v>
      </c>
      <c r="E54" s="328">
        <f>'4.4. Реклама'!F17</f>
        <v>0</v>
      </c>
      <c r="F54" s="328">
        <f>'4.4. Реклама'!G17</f>
        <v>0</v>
      </c>
      <c r="G54" s="328">
        <f>'4.4. Реклама'!H17</f>
        <v>0</v>
      </c>
      <c r="H54" s="328">
        <f>'4.4. Реклама'!I17</f>
        <v>0</v>
      </c>
      <c r="I54" s="328">
        <f>'4.4. Реклама'!J17</f>
        <v>0</v>
      </c>
      <c r="J54" s="328">
        <f>'4.4. Реклама'!K17</f>
        <v>0</v>
      </c>
      <c r="K54" s="328">
        <f>'4.4. Реклама'!L17</f>
        <v>0</v>
      </c>
      <c r="L54" s="328">
        <f>'4.4. Реклама'!M17</f>
        <v>0</v>
      </c>
      <c r="M54" s="328">
        <f>'4.4. Реклама'!N17</f>
        <v>0</v>
      </c>
      <c r="N54" s="328">
        <f>'4.4. Реклама'!O17</f>
        <v>0</v>
      </c>
      <c r="O54" s="289">
        <f>SUM(B54:N54)</f>
        <v>0</v>
      </c>
    </row>
    <row r="55" spans="1:15" ht="16.5" thickBot="1">
      <c r="A55" s="302" t="s">
        <v>69</v>
      </c>
      <c r="B55" s="328">
        <f>'4.4. Реклама'!C18</f>
        <v>0</v>
      </c>
      <c r="C55" s="328">
        <f>'4.4. Реклама'!D18</f>
        <v>0</v>
      </c>
      <c r="D55" s="328">
        <f>'4.4. Реклама'!E18</f>
        <v>0</v>
      </c>
      <c r="E55" s="328">
        <f>'4.4. Реклама'!F18</f>
        <v>0</v>
      </c>
      <c r="F55" s="328">
        <f>'4.4. Реклама'!G18</f>
        <v>0</v>
      </c>
      <c r="G55" s="328">
        <f>'4.4. Реклама'!H18</f>
        <v>0</v>
      </c>
      <c r="H55" s="328">
        <f>'4.4. Реклама'!I18</f>
        <v>0</v>
      </c>
      <c r="I55" s="328">
        <f>'4.4. Реклама'!J18</f>
        <v>0</v>
      </c>
      <c r="J55" s="328">
        <f>'4.4. Реклама'!K18</f>
        <v>0</v>
      </c>
      <c r="K55" s="328">
        <f>'4.4. Реклама'!L18</f>
        <v>0</v>
      </c>
      <c r="L55" s="328">
        <f>'4.4. Реклама'!M18</f>
        <v>0</v>
      </c>
      <c r="M55" s="328">
        <f>'4.4. Реклама'!N18</f>
        <v>0</v>
      </c>
      <c r="N55" s="328">
        <f>'4.4. Реклама'!O18</f>
        <v>0</v>
      </c>
      <c r="O55" s="310">
        <f>SUM(B55:N55)</f>
        <v>0</v>
      </c>
    </row>
    <row r="56" spans="1:15" ht="16.5" thickBot="1">
      <c r="A56" s="302" t="s">
        <v>70</v>
      </c>
      <c r="B56" s="328">
        <f>'4.4. Реклама'!C19</f>
        <v>0</v>
      </c>
      <c r="C56" s="328">
        <f>'4.4. Реклама'!D19</f>
        <v>0</v>
      </c>
      <c r="D56" s="328">
        <f>'4.4. Реклама'!E19</f>
        <v>0</v>
      </c>
      <c r="E56" s="328">
        <f>'4.4. Реклама'!F19</f>
        <v>0</v>
      </c>
      <c r="F56" s="328">
        <f>'4.4. Реклама'!G19</f>
        <v>0</v>
      </c>
      <c r="G56" s="328">
        <f>'4.4. Реклама'!H19</f>
        <v>0</v>
      </c>
      <c r="H56" s="328">
        <f>'4.4. Реклама'!I19</f>
        <v>0</v>
      </c>
      <c r="I56" s="328">
        <f>'4.4. Реклама'!J19</f>
        <v>0</v>
      </c>
      <c r="J56" s="328">
        <f>'4.4. Реклама'!K19</f>
        <v>0</v>
      </c>
      <c r="K56" s="328">
        <f>'4.4. Реклама'!L19</f>
        <v>0</v>
      </c>
      <c r="L56" s="328">
        <f>'4.4. Реклама'!M19</f>
        <v>0</v>
      </c>
      <c r="M56" s="328">
        <f>'4.4. Реклама'!N19</f>
        <v>0</v>
      </c>
      <c r="N56" s="328">
        <f>'4.4. Реклама'!O19</f>
        <v>0</v>
      </c>
      <c r="O56" s="305">
        <f>SUM(B56:N56)</f>
        <v>0</v>
      </c>
    </row>
    <row r="57" spans="1:15" ht="17.25" thickBot="1" thickTop="1">
      <c r="A57" s="326" t="s">
        <v>71</v>
      </c>
      <c r="B57" s="327">
        <f aca="true" t="shared" si="8" ref="B57:N57">SUM(B54:B56)</f>
        <v>0</v>
      </c>
      <c r="C57" s="327">
        <f t="shared" si="8"/>
        <v>0</v>
      </c>
      <c r="D57" s="327">
        <f t="shared" si="8"/>
        <v>0</v>
      </c>
      <c r="E57" s="327">
        <f t="shared" si="8"/>
        <v>0</v>
      </c>
      <c r="F57" s="327">
        <f t="shared" si="8"/>
        <v>0</v>
      </c>
      <c r="G57" s="327">
        <f t="shared" si="8"/>
        <v>0</v>
      </c>
      <c r="H57" s="327">
        <f t="shared" si="8"/>
        <v>0</v>
      </c>
      <c r="I57" s="327">
        <f t="shared" si="8"/>
        <v>0</v>
      </c>
      <c r="J57" s="327">
        <f t="shared" si="8"/>
        <v>0</v>
      </c>
      <c r="K57" s="327">
        <f t="shared" si="8"/>
        <v>0</v>
      </c>
      <c r="L57" s="327">
        <f t="shared" si="8"/>
        <v>0</v>
      </c>
      <c r="M57" s="327">
        <f t="shared" si="8"/>
        <v>0</v>
      </c>
      <c r="N57" s="327">
        <f t="shared" si="8"/>
        <v>0</v>
      </c>
      <c r="O57" s="329">
        <f>SUM(B57:N57)</f>
        <v>0</v>
      </c>
    </row>
    <row r="58" spans="1:15" ht="17.25" thickBot="1" thickTop="1">
      <c r="A58" s="685" t="s">
        <v>72</v>
      </c>
      <c r="B58" s="686"/>
      <c r="C58" s="686"/>
      <c r="D58" s="686"/>
      <c r="E58" s="686"/>
      <c r="F58" s="686"/>
      <c r="G58" s="686"/>
      <c r="H58" s="686"/>
      <c r="I58" s="686"/>
      <c r="J58" s="686"/>
      <c r="K58" s="686"/>
      <c r="L58" s="686"/>
      <c r="M58" s="686"/>
      <c r="N58" s="686"/>
      <c r="O58" s="687"/>
    </row>
    <row r="59" spans="1:15" ht="15.75" thickBot="1">
      <c r="A59" s="330" t="s">
        <v>73</v>
      </c>
      <c r="B59" s="331" t="s">
        <v>237</v>
      </c>
      <c r="C59" s="332">
        <f>'6.1. Персонал'!D27</f>
        <v>0</v>
      </c>
      <c r="D59" s="332">
        <f>'6.1. Персонал'!E27</f>
        <v>0</v>
      </c>
      <c r="E59" s="332">
        <f>'6.1. Персонал'!F27</f>
        <v>0</v>
      </c>
      <c r="F59" s="332">
        <f>'6.1. Персонал'!G27</f>
        <v>0</v>
      </c>
      <c r="G59" s="332">
        <f>'6.1. Персонал'!H27</f>
        <v>0</v>
      </c>
      <c r="H59" s="332">
        <f>'6.1. Персонал'!I27</f>
        <v>0</v>
      </c>
      <c r="I59" s="332">
        <f>'6.1. Персонал'!J27</f>
        <v>0</v>
      </c>
      <c r="J59" s="332">
        <f>'6.1. Персонал'!K27</f>
        <v>0</v>
      </c>
      <c r="K59" s="332">
        <f>'6.1. Персонал'!L27</f>
        <v>0</v>
      </c>
      <c r="L59" s="332">
        <f>'6.1. Персонал'!M27</f>
        <v>0</v>
      </c>
      <c r="M59" s="332">
        <f>'6.1. Персонал'!N27</f>
        <v>0</v>
      </c>
      <c r="N59" s="332">
        <f>'6.1. Персонал'!O27</f>
        <v>0</v>
      </c>
      <c r="O59" s="333">
        <f>SUM(B59:N59)</f>
        <v>0</v>
      </c>
    </row>
    <row r="60" spans="1:15" ht="15.75" thickBot="1">
      <c r="A60" s="296" t="s">
        <v>74</v>
      </c>
      <c r="B60" s="331" t="s">
        <v>237</v>
      </c>
      <c r="C60" s="275">
        <v>0</v>
      </c>
      <c r="D60" s="275">
        <v>0</v>
      </c>
      <c r="E60" s="275">
        <v>0</v>
      </c>
      <c r="F60" s="275">
        <v>0</v>
      </c>
      <c r="G60" s="275">
        <v>0</v>
      </c>
      <c r="H60" s="275">
        <v>0</v>
      </c>
      <c r="I60" s="275">
        <v>0</v>
      </c>
      <c r="J60" s="275">
        <v>0</v>
      </c>
      <c r="K60" s="275">
        <v>0</v>
      </c>
      <c r="L60" s="275">
        <v>0</v>
      </c>
      <c r="M60" s="275">
        <v>0</v>
      </c>
      <c r="N60" s="275">
        <v>0</v>
      </c>
      <c r="O60" s="333">
        <f>SUM(B60:N60)</f>
        <v>0</v>
      </c>
    </row>
    <row r="61" spans="1:15" ht="15.75" thickBot="1">
      <c r="A61" s="303" t="s">
        <v>75</v>
      </c>
      <c r="B61" s="334">
        <v>0</v>
      </c>
      <c r="C61" s="335">
        <v>0</v>
      </c>
      <c r="D61" s="335">
        <v>0</v>
      </c>
      <c r="E61" s="335">
        <v>0</v>
      </c>
      <c r="F61" s="335">
        <v>0</v>
      </c>
      <c r="G61" s="335">
        <v>0</v>
      </c>
      <c r="H61" s="335">
        <v>0</v>
      </c>
      <c r="I61" s="335">
        <v>0</v>
      </c>
      <c r="J61" s="335">
        <v>0</v>
      </c>
      <c r="K61" s="335">
        <v>0</v>
      </c>
      <c r="L61" s="335">
        <v>0</v>
      </c>
      <c r="M61" s="335">
        <v>0</v>
      </c>
      <c r="N61" s="336">
        <v>0</v>
      </c>
      <c r="O61" s="337">
        <f>SUM(B61:N61)</f>
        <v>0</v>
      </c>
    </row>
    <row r="62" spans="1:15" ht="17.25" thickBot="1" thickTop="1">
      <c r="A62" s="338" t="s">
        <v>76</v>
      </c>
      <c r="B62" s="339">
        <f>SUM(B59:B61)</f>
        <v>0</v>
      </c>
      <c r="C62" s="340">
        <f aca="true" t="shared" si="9" ref="C62:N62">C59+C60+C61</f>
        <v>0</v>
      </c>
      <c r="D62" s="340">
        <f t="shared" si="9"/>
        <v>0</v>
      </c>
      <c r="E62" s="340">
        <f t="shared" si="9"/>
        <v>0</v>
      </c>
      <c r="F62" s="340">
        <f t="shared" si="9"/>
        <v>0</v>
      </c>
      <c r="G62" s="340">
        <f t="shared" si="9"/>
        <v>0</v>
      </c>
      <c r="H62" s="340">
        <f t="shared" si="9"/>
        <v>0</v>
      </c>
      <c r="I62" s="340">
        <f t="shared" si="9"/>
        <v>0</v>
      </c>
      <c r="J62" s="340">
        <f t="shared" si="9"/>
        <v>0</v>
      </c>
      <c r="K62" s="340">
        <f t="shared" si="9"/>
        <v>0</v>
      </c>
      <c r="L62" s="340">
        <f t="shared" si="9"/>
        <v>0</v>
      </c>
      <c r="M62" s="340">
        <f t="shared" si="9"/>
        <v>0</v>
      </c>
      <c r="N62" s="340">
        <f t="shared" si="9"/>
        <v>0</v>
      </c>
      <c r="O62" s="341">
        <f>SUM(B62:N62)</f>
        <v>0</v>
      </c>
    </row>
    <row r="63" spans="1:15" ht="17.25" thickBot="1" thickTop="1">
      <c r="A63" s="312" t="s">
        <v>77</v>
      </c>
      <c r="B63" s="342">
        <v>0</v>
      </c>
      <c r="C63" s="342">
        <v>0</v>
      </c>
      <c r="D63" s="342">
        <v>0</v>
      </c>
      <c r="E63" s="342">
        <v>0</v>
      </c>
      <c r="F63" s="342">
        <v>0</v>
      </c>
      <c r="G63" s="342">
        <v>0</v>
      </c>
      <c r="H63" s="342">
        <v>0</v>
      </c>
      <c r="I63" s="342">
        <v>0</v>
      </c>
      <c r="J63" s="342">
        <v>0</v>
      </c>
      <c r="K63" s="342">
        <v>0</v>
      </c>
      <c r="L63" s="342">
        <v>0</v>
      </c>
      <c r="M63" s="342">
        <v>0</v>
      </c>
      <c r="N63" s="343">
        <v>0</v>
      </c>
      <c r="O63" s="329">
        <f>SUM(B63:N63)</f>
        <v>0</v>
      </c>
    </row>
    <row r="64" spans="1:15" ht="17.25" thickBot="1" thickTop="1">
      <c r="A64" s="685" t="s">
        <v>78</v>
      </c>
      <c r="B64" s="686"/>
      <c r="C64" s="686"/>
      <c r="D64" s="686"/>
      <c r="E64" s="686"/>
      <c r="F64" s="686"/>
      <c r="G64" s="686"/>
      <c r="H64" s="686"/>
      <c r="I64" s="686"/>
      <c r="J64" s="686"/>
      <c r="K64" s="686"/>
      <c r="L64" s="686"/>
      <c r="M64" s="686"/>
      <c r="N64" s="686"/>
      <c r="O64" s="687"/>
    </row>
    <row r="65" spans="1:15" ht="16.5" thickBot="1">
      <c r="A65" s="292" t="s">
        <v>79</v>
      </c>
      <c r="B65" s="328">
        <f>'5.3. Кап.вложения'!C7</f>
        <v>0</v>
      </c>
      <c r="C65" s="328">
        <f>'5.3. Кап.вложения'!D7</f>
        <v>0</v>
      </c>
      <c r="D65" s="328">
        <f>'5.3. Кап.вложения'!E7</f>
        <v>0</v>
      </c>
      <c r="E65" s="328">
        <f>'5.3. Кап.вложения'!F7</f>
        <v>0</v>
      </c>
      <c r="F65" s="328">
        <f>'5.3. Кап.вложения'!G7</f>
        <v>0</v>
      </c>
      <c r="G65" s="328">
        <f>'5.3. Кап.вложения'!H7</f>
        <v>0</v>
      </c>
      <c r="H65" s="328">
        <f>'5.3. Кап.вложения'!I7</f>
        <v>0</v>
      </c>
      <c r="I65" s="328">
        <f>'5.3. Кап.вложения'!J7</f>
        <v>0</v>
      </c>
      <c r="J65" s="328">
        <f>'5.3. Кап.вложения'!K7</f>
        <v>0</v>
      </c>
      <c r="K65" s="328">
        <f>'5.3. Кап.вложения'!L7</f>
        <v>0</v>
      </c>
      <c r="L65" s="328">
        <f>'5.3. Кап.вложения'!M7</f>
        <v>0</v>
      </c>
      <c r="M65" s="328">
        <f>'5.3. Кап.вложения'!N7</f>
        <v>0</v>
      </c>
      <c r="N65" s="328">
        <f>'5.3. Кап.вложения'!O7</f>
        <v>0</v>
      </c>
      <c r="O65" s="289">
        <f aca="true" t="shared" si="10" ref="O65:O71">SUM(B65:N65)</f>
        <v>0</v>
      </c>
    </row>
    <row r="66" spans="1:15" ht="16.5" thickBot="1">
      <c r="A66" s="292" t="s">
        <v>80</v>
      </c>
      <c r="B66" s="328">
        <f>'5.3. Кап.вложения'!C8</f>
        <v>0</v>
      </c>
      <c r="C66" s="328">
        <f>'5.3. Кап.вложения'!D8</f>
        <v>0</v>
      </c>
      <c r="D66" s="328">
        <f>'5.3. Кап.вложения'!E8</f>
        <v>0</v>
      </c>
      <c r="E66" s="328">
        <f>'5.3. Кап.вложения'!F8</f>
        <v>0</v>
      </c>
      <c r="F66" s="328">
        <f>'5.3. Кап.вложения'!G8</f>
        <v>0</v>
      </c>
      <c r="G66" s="328">
        <f>'5.3. Кап.вложения'!H8</f>
        <v>0</v>
      </c>
      <c r="H66" s="328">
        <f>'5.3. Кап.вложения'!I8</f>
        <v>0</v>
      </c>
      <c r="I66" s="328">
        <f>'5.3. Кап.вложения'!J8</f>
        <v>0</v>
      </c>
      <c r="J66" s="328">
        <f>'5.3. Кап.вложения'!K8</f>
        <v>0</v>
      </c>
      <c r="K66" s="328">
        <f>'5.3. Кап.вложения'!L8</f>
        <v>0</v>
      </c>
      <c r="L66" s="328">
        <f>'5.3. Кап.вложения'!M8</f>
        <v>0</v>
      </c>
      <c r="M66" s="328">
        <f>'5.3. Кап.вложения'!N8</f>
        <v>0</v>
      </c>
      <c r="N66" s="328">
        <f>'5.3. Кап.вложения'!O8</f>
        <v>0</v>
      </c>
      <c r="O66" s="310">
        <f t="shared" si="10"/>
        <v>0</v>
      </c>
    </row>
    <row r="67" spans="1:15" ht="30.75" thickBot="1">
      <c r="A67" s="282" t="s">
        <v>81</v>
      </c>
      <c r="B67" s="328">
        <f>'5.3. Кап.вложения'!C9</f>
        <v>0</v>
      </c>
      <c r="C67" s="328">
        <f>'5.3. Кап.вложения'!D9</f>
        <v>0</v>
      </c>
      <c r="D67" s="328">
        <f>'5.3. Кап.вложения'!E9</f>
        <v>0</v>
      </c>
      <c r="E67" s="328">
        <f>'5.3. Кап.вложения'!F9</f>
        <v>0</v>
      </c>
      <c r="F67" s="328">
        <f>'5.3. Кап.вложения'!G9</f>
        <v>0</v>
      </c>
      <c r="G67" s="328">
        <f>'5.3. Кап.вложения'!H9</f>
        <v>0</v>
      </c>
      <c r="H67" s="328">
        <f>'5.3. Кап.вложения'!I9</f>
        <v>0</v>
      </c>
      <c r="I67" s="328">
        <f>'5.3. Кап.вложения'!J9</f>
        <v>0</v>
      </c>
      <c r="J67" s="328">
        <f>'5.3. Кап.вложения'!K9</f>
        <v>0</v>
      </c>
      <c r="K67" s="328">
        <f>'5.3. Кап.вложения'!L9</f>
        <v>0</v>
      </c>
      <c r="L67" s="328">
        <f>'5.3. Кап.вложения'!M9</f>
        <v>0</v>
      </c>
      <c r="M67" s="328">
        <f>'5.3. Кап.вложения'!N9</f>
        <v>0</v>
      </c>
      <c r="N67" s="328">
        <f>'5.3. Кап.вложения'!O9</f>
        <v>0</v>
      </c>
      <c r="O67" s="310">
        <f t="shared" si="10"/>
        <v>0</v>
      </c>
    </row>
    <row r="68" spans="1:15" ht="16.5" thickBot="1">
      <c r="A68" s="344" t="s">
        <v>82</v>
      </c>
      <c r="B68" s="328">
        <f>'5.3. Кап.вложения'!C10</f>
        <v>0</v>
      </c>
      <c r="C68" s="328">
        <f>'5.3. Кап.вложения'!D10</f>
        <v>0</v>
      </c>
      <c r="D68" s="328">
        <f>'5.3. Кап.вложения'!E10</f>
        <v>0</v>
      </c>
      <c r="E68" s="328">
        <f>'5.3. Кап.вложения'!F10</f>
        <v>0</v>
      </c>
      <c r="F68" s="328">
        <f>'5.3. Кап.вложения'!G10</f>
        <v>0</v>
      </c>
      <c r="G68" s="328">
        <f>'5.3. Кап.вложения'!H10</f>
        <v>0</v>
      </c>
      <c r="H68" s="328">
        <f>'5.3. Кап.вложения'!I10</f>
        <v>0</v>
      </c>
      <c r="I68" s="328">
        <f>'5.3. Кап.вложения'!J10</f>
        <v>0</v>
      </c>
      <c r="J68" s="328">
        <f>'5.3. Кап.вложения'!K10</f>
        <v>0</v>
      </c>
      <c r="K68" s="328">
        <f>'5.3. Кап.вложения'!L10</f>
        <v>0</v>
      </c>
      <c r="L68" s="328">
        <f>'5.3. Кап.вложения'!M10</f>
        <v>0</v>
      </c>
      <c r="M68" s="328">
        <f>'5.3. Кап.вложения'!N10</f>
        <v>0</v>
      </c>
      <c r="N68" s="328">
        <f>'5.3. Кап.вложения'!O10</f>
        <v>0</v>
      </c>
      <c r="O68" s="315">
        <f t="shared" si="10"/>
        <v>0</v>
      </c>
    </row>
    <row r="69" spans="1:15" ht="17.25" thickBot="1" thickTop="1">
      <c r="A69" s="345" t="s">
        <v>83</v>
      </c>
      <c r="B69" s="346">
        <f aca="true" t="shared" si="11" ref="B69:N69">SUM(B65:B68)</f>
        <v>0</v>
      </c>
      <c r="C69" s="346">
        <f t="shared" si="11"/>
        <v>0</v>
      </c>
      <c r="D69" s="346">
        <f t="shared" si="11"/>
        <v>0</v>
      </c>
      <c r="E69" s="346">
        <f t="shared" si="11"/>
        <v>0</v>
      </c>
      <c r="F69" s="346">
        <f t="shared" si="11"/>
        <v>0</v>
      </c>
      <c r="G69" s="346">
        <f t="shared" si="11"/>
        <v>0</v>
      </c>
      <c r="H69" s="346">
        <f t="shared" si="11"/>
        <v>0</v>
      </c>
      <c r="I69" s="346">
        <f t="shared" si="11"/>
        <v>0</v>
      </c>
      <c r="J69" s="346">
        <f t="shared" si="11"/>
        <v>0</v>
      </c>
      <c r="K69" s="346">
        <f t="shared" si="11"/>
        <v>0</v>
      </c>
      <c r="L69" s="346">
        <f t="shared" si="11"/>
        <v>0</v>
      </c>
      <c r="M69" s="346">
        <f t="shared" si="11"/>
        <v>0</v>
      </c>
      <c r="N69" s="347">
        <f t="shared" si="11"/>
        <v>0</v>
      </c>
      <c r="O69" s="348">
        <f t="shared" si="10"/>
        <v>0</v>
      </c>
    </row>
    <row r="70" spans="1:15" ht="17.25" thickBot="1" thickTop="1">
      <c r="A70" s="286" t="s">
        <v>84</v>
      </c>
      <c r="B70" s="287">
        <f aca="true" t="shared" si="12" ref="B70:N70">B28+B34+B45+B52+B57+B62+B63+B69</f>
        <v>0</v>
      </c>
      <c r="C70" s="287">
        <f t="shared" si="12"/>
        <v>0</v>
      </c>
      <c r="D70" s="287">
        <f t="shared" si="12"/>
        <v>0</v>
      </c>
      <c r="E70" s="287">
        <f t="shared" si="12"/>
        <v>0</v>
      </c>
      <c r="F70" s="287">
        <f t="shared" si="12"/>
        <v>0</v>
      </c>
      <c r="G70" s="287">
        <f t="shared" si="12"/>
        <v>0</v>
      </c>
      <c r="H70" s="287">
        <f t="shared" si="12"/>
        <v>0</v>
      </c>
      <c r="I70" s="287">
        <f t="shared" si="12"/>
        <v>0</v>
      </c>
      <c r="J70" s="287">
        <f t="shared" si="12"/>
        <v>0</v>
      </c>
      <c r="K70" s="287">
        <f t="shared" si="12"/>
        <v>0</v>
      </c>
      <c r="L70" s="287">
        <f t="shared" si="12"/>
        <v>0</v>
      </c>
      <c r="M70" s="287">
        <f t="shared" si="12"/>
        <v>0</v>
      </c>
      <c r="N70" s="287">
        <f t="shared" si="12"/>
        <v>0</v>
      </c>
      <c r="O70" s="289">
        <f t="shared" si="10"/>
        <v>0</v>
      </c>
    </row>
    <row r="71" spans="1:15" s="290" customFormat="1" ht="16.5" thickBot="1">
      <c r="A71" s="349" t="s">
        <v>85</v>
      </c>
      <c r="B71" s="350">
        <f aca="true" t="shared" si="13" ref="B71:N71">B14-B70</f>
        <v>0</v>
      </c>
      <c r="C71" s="350">
        <f t="shared" si="13"/>
        <v>0</v>
      </c>
      <c r="D71" s="350">
        <f t="shared" si="13"/>
        <v>0</v>
      </c>
      <c r="E71" s="350">
        <f t="shared" si="13"/>
        <v>0</v>
      </c>
      <c r="F71" s="350">
        <f t="shared" si="13"/>
        <v>0</v>
      </c>
      <c r="G71" s="350">
        <f t="shared" si="13"/>
        <v>0</v>
      </c>
      <c r="H71" s="350">
        <f t="shared" si="13"/>
        <v>0</v>
      </c>
      <c r="I71" s="350">
        <f t="shared" si="13"/>
        <v>0</v>
      </c>
      <c r="J71" s="350">
        <f t="shared" si="13"/>
        <v>0</v>
      </c>
      <c r="K71" s="350">
        <f t="shared" si="13"/>
        <v>0</v>
      </c>
      <c r="L71" s="350">
        <f t="shared" si="13"/>
        <v>0</v>
      </c>
      <c r="M71" s="350">
        <f t="shared" si="13"/>
        <v>0</v>
      </c>
      <c r="N71" s="351">
        <f t="shared" si="13"/>
        <v>0</v>
      </c>
      <c r="O71" s="289">
        <f t="shared" si="10"/>
        <v>0</v>
      </c>
    </row>
    <row r="72" spans="1:15" ht="16.5" thickBot="1">
      <c r="A72" s="352"/>
      <c r="B72" s="353"/>
      <c r="C72" s="353"/>
      <c r="D72" s="353"/>
      <c r="E72" s="353"/>
      <c r="F72" s="353"/>
      <c r="G72" s="353"/>
      <c r="H72" s="353"/>
      <c r="I72" s="353"/>
      <c r="J72" s="353"/>
      <c r="K72" s="353"/>
      <c r="L72" s="353"/>
      <c r="M72" s="353"/>
      <c r="N72" s="354"/>
      <c r="O72" s="355"/>
    </row>
    <row r="73" spans="1:15" ht="16.5" thickBot="1">
      <c r="A73" s="356" t="s">
        <v>86</v>
      </c>
      <c r="B73" s="357"/>
      <c r="C73" s="357"/>
      <c r="D73" s="357"/>
      <c r="E73" s="357"/>
      <c r="F73" s="357"/>
      <c r="G73" s="357"/>
      <c r="H73" s="357"/>
      <c r="I73" s="357"/>
      <c r="J73" s="357"/>
      <c r="K73" s="357"/>
      <c r="L73" s="357"/>
      <c r="M73" s="357"/>
      <c r="N73" s="357"/>
      <c r="O73" s="358"/>
    </row>
    <row r="74" spans="1:15" ht="30.75" thickBot="1">
      <c r="A74" s="302" t="s">
        <v>339</v>
      </c>
      <c r="B74" s="359" t="s">
        <v>237</v>
      </c>
      <c r="C74" s="325"/>
      <c r="D74" s="325"/>
      <c r="E74" s="325"/>
      <c r="F74" s="325"/>
      <c r="G74" s="325"/>
      <c r="H74" s="325"/>
      <c r="I74" s="325"/>
      <c r="J74" s="325"/>
      <c r="K74" s="325"/>
      <c r="L74" s="325"/>
      <c r="M74" s="325"/>
      <c r="N74" s="325"/>
      <c r="O74" s="310">
        <f aca="true" t="shared" si="14" ref="O74:O81">SUM(B74:N74)</f>
        <v>0</v>
      </c>
    </row>
    <row r="75" spans="1:15" ht="16.5" thickBot="1">
      <c r="A75" s="302" t="s">
        <v>88</v>
      </c>
      <c r="B75" s="359" t="s">
        <v>237</v>
      </c>
      <c r="C75" s="325"/>
      <c r="D75" s="325"/>
      <c r="E75" s="325"/>
      <c r="F75" s="325"/>
      <c r="G75" s="325"/>
      <c r="H75" s="325"/>
      <c r="I75" s="325"/>
      <c r="J75" s="325"/>
      <c r="K75" s="325"/>
      <c r="L75" s="325"/>
      <c r="M75" s="325"/>
      <c r="N75" s="325"/>
      <c r="O75" s="310">
        <f t="shared" si="14"/>
        <v>0</v>
      </c>
    </row>
    <row r="76" spans="1:15" ht="16.5" thickBot="1">
      <c r="A76" s="330" t="s">
        <v>89</v>
      </c>
      <c r="B76" s="359" t="s">
        <v>237</v>
      </c>
      <c r="C76" s="279"/>
      <c r="D76" s="279"/>
      <c r="E76" s="279"/>
      <c r="F76" s="279"/>
      <c r="G76" s="279"/>
      <c r="H76" s="279"/>
      <c r="I76" s="279"/>
      <c r="J76" s="279"/>
      <c r="K76" s="279"/>
      <c r="L76" s="279"/>
      <c r="M76" s="279"/>
      <c r="N76" s="279"/>
      <c r="O76" s="289">
        <f t="shared" si="14"/>
        <v>0</v>
      </c>
    </row>
    <row r="77" spans="1:15" ht="16.5" thickBot="1">
      <c r="A77" s="296" t="s">
        <v>90</v>
      </c>
      <c r="B77" s="359" t="s">
        <v>237</v>
      </c>
      <c r="C77" s="275"/>
      <c r="D77" s="275"/>
      <c r="E77" s="275"/>
      <c r="F77" s="275"/>
      <c r="G77" s="275"/>
      <c r="H77" s="275"/>
      <c r="I77" s="275"/>
      <c r="J77" s="275"/>
      <c r="K77" s="275"/>
      <c r="L77" s="275"/>
      <c r="M77" s="275"/>
      <c r="N77" s="275"/>
      <c r="O77" s="360">
        <f t="shared" si="14"/>
        <v>0</v>
      </c>
    </row>
    <row r="78" spans="1:15" ht="16.5" thickBot="1">
      <c r="A78" s="296" t="s">
        <v>238</v>
      </c>
      <c r="B78" s="275"/>
      <c r="C78" s="275"/>
      <c r="D78" s="275"/>
      <c r="E78" s="275"/>
      <c r="F78" s="275"/>
      <c r="G78" s="275"/>
      <c r="H78" s="275"/>
      <c r="I78" s="275"/>
      <c r="J78" s="275"/>
      <c r="K78" s="275"/>
      <c r="L78" s="275"/>
      <c r="M78" s="275"/>
      <c r="N78" s="275"/>
      <c r="O78" s="360"/>
    </row>
    <row r="79" spans="1:15" ht="16.5" thickBot="1">
      <c r="A79" s="361" t="s">
        <v>91</v>
      </c>
      <c r="B79" s="362" t="s">
        <v>237</v>
      </c>
      <c r="C79" s="363"/>
      <c r="D79" s="363"/>
      <c r="E79" s="363"/>
      <c r="F79" s="363"/>
      <c r="G79" s="363"/>
      <c r="H79" s="363"/>
      <c r="I79" s="363"/>
      <c r="J79" s="363"/>
      <c r="K79" s="363"/>
      <c r="L79" s="363"/>
      <c r="M79" s="363"/>
      <c r="N79" s="363"/>
      <c r="O79" s="305">
        <f t="shared" si="14"/>
        <v>0</v>
      </c>
    </row>
    <row r="80" spans="1:15" ht="17.25" thickBot="1" thickTop="1">
      <c r="A80" s="338" t="s">
        <v>92</v>
      </c>
      <c r="B80" s="339">
        <f aca="true" t="shared" si="15" ref="B80:N80">SUM(B74:B79)</f>
        <v>0</v>
      </c>
      <c r="C80" s="339">
        <f t="shared" si="15"/>
        <v>0</v>
      </c>
      <c r="D80" s="339">
        <f t="shared" si="15"/>
        <v>0</v>
      </c>
      <c r="E80" s="339">
        <f t="shared" si="15"/>
        <v>0</v>
      </c>
      <c r="F80" s="339">
        <f t="shared" si="15"/>
        <v>0</v>
      </c>
      <c r="G80" s="339">
        <f t="shared" si="15"/>
        <v>0</v>
      </c>
      <c r="H80" s="339">
        <f t="shared" si="15"/>
        <v>0</v>
      </c>
      <c r="I80" s="339">
        <f t="shared" si="15"/>
        <v>0</v>
      </c>
      <c r="J80" s="339">
        <f t="shared" si="15"/>
        <v>0</v>
      </c>
      <c r="K80" s="339">
        <f t="shared" si="15"/>
        <v>0</v>
      </c>
      <c r="L80" s="339">
        <f t="shared" si="15"/>
        <v>0</v>
      </c>
      <c r="M80" s="339">
        <f t="shared" si="15"/>
        <v>0</v>
      </c>
      <c r="N80" s="339">
        <f t="shared" si="15"/>
        <v>0</v>
      </c>
      <c r="O80" s="341">
        <f t="shared" si="14"/>
        <v>0</v>
      </c>
    </row>
    <row r="81" spans="1:15" ht="17.25" thickBot="1" thickTop="1">
      <c r="A81" s="283" t="s">
        <v>93</v>
      </c>
      <c r="B81" s="294"/>
      <c r="C81" s="294">
        <f>B18/12</f>
        <v>0</v>
      </c>
      <c r="D81" s="294">
        <f>C81</f>
        <v>0</v>
      </c>
      <c r="E81" s="294">
        <f aca="true" t="shared" si="16" ref="E81:N81">D81</f>
        <v>0</v>
      </c>
      <c r="F81" s="294">
        <f t="shared" si="16"/>
        <v>0</v>
      </c>
      <c r="G81" s="294">
        <f t="shared" si="16"/>
        <v>0</v>
      </c>
      <c r="H81" s="294">
        <f t="shared" si="16"/>
        <v>0</v>
      </c>
      <c r="I81" s="294">
        <f t="shared" si="16"/>
        <v>0</v>
      </c>
      <c r="J81" s="294">
        <f t="shared" si="16"/>
        <v>0</v>
      </c>
      <c r="K81" s="294">
        <f t="shared" si="16"/>
        <v>0</v>
      </c>
      <c r="L81" s="294">
        <f t="shared" si="16"/>
        <v>0</v>
      </c>
      <c r="M81" s="294">
        <f t="shared" si="16"/>
        <v>0</v>
      </c>
      <c r="N81" s="294">
        <f t="shared" si="16"/>
        <v>0</v>
      </c>
      <c r="O81" s="364">
        <f t="shared" si="14"/>
        <v>0</v>
      </c>
    </row>
    <row r="82" spans="1:15" ht="16.5" thickBot="1">
      <c r="A82" s="356"/>
      <c r="B82" s="357"/>
      <c r="C82" s="357"/>
      <c r="D82" s="357"/>
      <c r="E82" s="357"/>
      <c r="F82" s="357"/>
      <c r="G82" s="357"/>
      <c r="H82" s="357"/>
      <c r="I82" s="357"/>
      <c r="J82" s="357"/>
      <c r="K82" s="357"/>
      <c r="L82" s="357"/>
      <c r="M82" s="357"/>
      <c r="N82" s="357"/>
      <c r="O82" s="358"/>
    </row>
    <row r="83" spans="1:15" ht="15.75">
      <c r="A83" s="365" t="s">
        <v>94</v>
      </c>
      <c r="B83" s="366">
        <f aca="true" t="shared" si="17" ref="B83:N83">B71-B80</f>
        <v>0</v>
      </c>
      <c r="C83" s="366">
        <f t="shared" si="17"/>
        <v>0</v>
      </c>
      <c r="D83" s="366">
        <f t="shared" si="17"/>
        <v>0</v>
      </c>
      <c r="E83" s="366">
        <f t="shared" si="17"/>
        <v>0</v>
      </c>
      <c r="F83" s="366">
        <f t="shared" si="17"/>
        <v>0</v>
      </c>
      <c r="G83" s="366">
        <f t="shared" si="17"/>
        <v>0</v>
      </c>
      <c r="H83" s="366">
        <f t="shared" si="17"/>
        <v>0</v>
      </c>
      <c r="I83" s="366">
        <f t="shared" si="17"/>
        <v>0</v>
      </c>
      <c r="J83" s="366">
        <f t="shared" si="17"/>
        <v>0</v>
      </c>
      <c r="K83" s="366">
        <f t="shared" si="17"/>
        <v>0</v>
      </c>
      <c r="L83" s="366">
        <f t="shared" si="17"/>
        <v>0</v>
      </c>
      <c r="M83" s="366">
        <f t="shared" si="17"/>
        <v>0</v>
      </c>
      <c r="N83" s="366">
        <f t="shared" si="17"/>
        <v>0</v>
      </c>
      <c r="O83" s="367">
        <f>SUM(B83:N83)</f>
        <v>0</v>
      </c>
    </row>
    <row r="84" spans="1:15" ht="31.5">
      <c r="A84" s="368" t="s">
        <v>95</v>
      </c>
      <c r="B84" s="369">
        <f>B83</f>
        <v>0</v>
      </c>
      <c r="C84" s="369">
        <f>C83+B83</f>
        <v>0</v>
      </c>
      <c r="D84" s="369">
        <f aca="true" t="shared" si="18" ref="D84:N84">D83+C84</f>
        <v>0</v>
      </c>
      <c r="E84" s="369">
        <f t="shared" si="18"/>
        <v>0</v>
      </c>
      <c r="F84" s="369">
        <f t="shared" si="18"/>
        <v>0</v>
      </c>
      <c r="G84" s="369">
        <f t="shared" si="18"/>
        <v>0</v>
      </c>
      <c r="H84" s="369">
        <f t="shared" si="18"/>
        <v>0</v>
      </c>
      <c r="I84" s="369">
        <f t="shared" si="18"/>
        <v>0</v>
      </c>
      <c r="J84" s="369">
        <f t="shared" si="18"/>
        <v>0</v>
      </c>
      <c r="K84" s="369">
        <f t="shared" si="18"/>
        <v>0</v>
      </c>
      <c r="L84" s="369">
        <f t="shared" si="18"/>
        <v>0</v>
      </c>
      <c r="M84" s="369">
        <f t="shared" si="18"/>
        <v>0</v>
      </c>
      <c r="N84" s="369">
        <f t="shared" si="18"/>
        <v>0</v>
      </c>
      <c r="O84" s="370"/>
    </row>
    <row r="85" spans="1:15" ht="15.75">
      <c r="A85" s="368" t="s">
        <v>96</v>
      </c>
      <c r="B85" s="369">
        <f aca="true" t="shared" si="19" ref="B85:N85">B14+B20</f>
        <v>0</v>
      </c>
      <c r="C85" s="369">
        <f t="shared" si="19"/>
        <v>0</v>
      </c>
      <c r="D85" s="369">
        <f t="shared" si="19"/>
        <v>0</v>
      </c>
      <c r="E85" s="369">
        <f t="shared" si="19"/>
        <v>0</v>
      </c>
      <c r="F85" s="369">
        <f t="shared" si="19"/>
        <v>0</v>
      </c>
      <c r="G85" s="369">
        <f t="shared" si="19"/>
        <v>0</v>
      </c>
      <c r="H85" s="369">
        <f t="shared" si="19"/>
        <v>0</v>
      </c>
      <c r="I85" s="369">
        <f t="shared" si="19"/>
        <v>0</v>
      </c>
      <c r="J85" s="369">
        <f t="shared" si="19"/>
        <v>0</v>
      </c>
      <c r="K85" s="369">
        <f t="shared" si="19"/>
        <v>0</v>
      </c>
      <c r="L85" s="369">
        <f t="shared" si="19"/>
        <v>0</v>
      </c>
      <c r="M85" s="369">
        <f t="shared" si="19"/>
        <v>0</v>
      </c>
      <c r="N85" s="371">
        <f t="shared" si="19"/>
        <v>0</v>
      </c>
      <c r="O85" s="370">
        <f>SUM(B85:N85)</f>
        <v>0</v>
      </c>
    </row>
    <row r="86" spans="1:15" ht="15.75">
      <c r="A86" s="368" t="s">
        <v>97</v>
      </c>
      <c r="B86" s="369">
        <f aca="true" t="shared" si="20" ref="B86:N86">B70+B80+B81</f>
        <v>0</v>
      </c>
      <c r="C86" s="369">
        <f t="shared" si="20"/>
        <v>0</v>
      </c>
      <c r="D86" s="369">
        <f t="shared" si="20"/>
        <v>0</v>
      </c>
      <c r="E86" s="369">
        <f t="shared" si="20"/>
        <v>0</v>
      </c>
      <c r="F86" s="369">
        <f t="shared" si="20"/>
        <v>0</v>
      </c>
      <c r="G86" s="369">
        <f t="shared" si="20"/>
        <v>0</v>
      </c>
      <c r="H86" s="369">
        <f t="shared" si="20"/>
        <v>0</v>
      </c>
      <c r="I86" s="369">
        <f t="shared" si="20"/>
        <v>0</v>
      </c>
      <c r="J86" s="369">
        <f t="shared" si="20"/>
        <v>0</v>
      </c>
      <c r="K86" s="369">
        <f t="shared" si="20"/>
        <v>0</v>
      </c>
      <c r="L86" s="369">
        <f t="shared" si="20"/>
        <v>0</v>
      </c>
      <c r="M86" s="369">
        <f t="shared" si="20"/>
        <v>0</v>
      </c>
      <c r="N86" s="369">
        <f t="shared" si="20"/>
        <v>0</v>
      </c>
      <c r="O86" s="370">
        <f>SUM(B86:N86)</f>
        <v>0</v>
      </c>
    </row>
    <row r="87" spans="1:15" ht="31.5">
      <c r="A87" s="368" t="s">
        <v>98</v>
      </c>
      <c r="B87" s="256">
        <f aca="true" t="shared" si="21" ref="B87:O87">B85-B86</f>
        <v>0</v>
      </c>
      <c r="C87" s="369">
        <f t="shared" si="21"/>
        <v>0</v>
      </c>
      <c r="D87" s="369">
        <f t="shared" si="21"/>
        <v>0</v>
      </c>
      <c r="E87" s="369">
        <f t="shared" si="21"/>
        <v>0</v>
      </c>
      <c r="F87" s="369">
        <f t="shared" si="21"/>
        <v>0</v>
      </c>
      <c r="G87" s="369">
        <f t="shared" si="21"/>
        <v>0</v>
      </c>
      <c r="H87" s="369">
        <f t="shared" si="21"/>
        <v>0</v>
      </c>
      <c r="I87" s="369">
        <f t="shared" si="21"/>
        <v>0</v>
      </c>
      <c r="J87" s="369">
        <f t="shared" si="21"/>
        <v>0</v>
      </c>
      <c r="K87" s="369">
        <f t="shared" si="21"/>
        <v>0</v>
      </c>
      <c r="L87" s="369">
        <f t="shared" si="21"/>
        <v>0</v>
      </c>
      <c r="M87" s="369">
        <f t="shared" si="21"/>
        <v>0</v>
      </c>
      <c r="N87" s="371">
        <f t="shared" si="21"/>
        <v>0</v>
      </c>
      <c r="O87" s="370">
        <f t="shared" si="21"/>
        <v>0</v>
      </c>
    </row>
    <row r="88" spans="1:15" ht="48" thickBot="1">
      <c r="A88" s="372" t="s">
        <v>99</v>
      </c>
      <c r="B88" s="373">
        <f>B87</f>
        <v>0</v>
      </c>
      <c r="C88" s="373">
        <f>B87+C87</f>
        <v>0</v>
      </c>
      <c r="D88" s="373">
        <f aca="true" t="shared" si="22" ref="D88:N88">C88+D87</f>
        <v>0</v>
      </c>
      <c r="E88" s="373">
        <f t="shared" si="22"/>
        <v>0</v>
      </c>
      <c r="F88" s="373">
        <f t="shared" si="22"/>
        <v>0</v>
      </c>
      <c r="G88" s="373">
        <f t="shared" si="22"/>
        <v>0</v>
      </c>
      <c r="H88" s="373">
        <f t="shared" si="22"/>
        <v>0</v>
      </c>
      <c r="I88" s="373">
        <f t="shared" si="22"/>
        <v>0</v>
      </c>
      <c r="J88" s="373">
        <f t="shared" si="22"/>
        <v>0</v>
      </c>
      <c r="K88" s="373">
        <f t="shared" si="22"/>
        <v>0</v>
      </c>
      <c r="L88" s="373">
        <f t="shared" si="22"/>
        <v>0</v>
      </c>
      <c r="M88" s="373">
        <f t="shared" si="22"/>
        <v>0</v>
      </c>
      <c r="N88" s="373">
        <f t="shared" si="22"/>
        <v>0</v>
      </c>
      <c r="O88" s="374"/>
    </row>
    <row r="89" spans="1:15" ht="12.75">
      <c r="A89" s="375" t="s">
        <v>100</v>
      </c>
      <c r="B89" s="376">
        <f>IF(B88&gt;'Приложение 2 (На печать 2)'!B6,B7,0)</f>
        <v>0</v>
      </c>
      <c r="C89" s="376">
        <f>IF(B89&gt;0,B89,IF(C88&gt;'Приложение 2 (На печать 2)'!$C$6,C7,0))</f>
        <v>0</v>
      </c>
      <c r="D89" s="376">
        <f>IF(C89&gt;0,C89,IF(D88&gt;'Приложение 2 (На печать 2)'!$C$6,D7,0))</f>
        <v>0</v>
      </c>
      <c r="E89" s="376">
        <f>IF(D89&gt;0,D89,IF(E88&gt;'Приложение 2 (На печать 2)'!$C$6,E7,0))</f>
        <v>0</v>
      </c>
      <c r="F89" s="376">
        <f>IF(E89&gt;0,E89,IF(F88&gt;'Приложение 2 (На печать 2)'!$C$6,F7,0))</f>
        <v>0</v>
      </c>
      <c r="G89" s="376">
        <f>IF(F89&gt;0,F89,IF(G88&gt;'Приложение 2 (На печать 2)'!$C$6,G7,0))</f>
        <v>0</v>
      </c>
      <c r="H89" s="376">
        <f>IF(G89&gt;0,G89,IF(H88&gt;'Приложение 2 (На печать 2)'!$C$6,H7,0))</f>
        <v>0</v>
      </c>
      <c r="I89" s="376">
        <f>IF(H89&gt;0,H89,IF(I88&gt;'Приложение 2 (На печать 2)'!$C$6,I7,0))</f>
        <v>0</v>
      </c>
      <c r="J89" s="376">
        <f>IF(I89&gt;0,I89,IF(J88&gt;'Приложение 2 (На печать 2)'!$C$6,J7,0))</f>
        <v>0</v>
      </c>
      <c r="K89" s="376">
        <f>IF(J89&gt;0,J89,IF(K88&gt;'Приложение 2 (На печать 2)'!$C$6,K7,0))</f>
        <v>0</v>
      </c>
      <c r="L89" s="376">
        <f>IF(K89&gt;0,K89,IF(L88&gt;'Приложение 2 (На печать 2)'!$C$6,L7,0))</f>
        <v>0</v>
      </c>
      <c r="M89" s="376">
        <f>IF(L89&gt;0,L89,IF(M88&gt;'Приложение 2 (На печать 2)'!$C$6,M7,0))</f>
        <v>0</v>
      </c>
      <c r="N89" s="376">
        <f>IF(M89&gt;0,M89,IF(N88&gt;'Приложение 2 (На печать 2)'!$C$6,N7,0))</f>
        <v>0</v>
      </c>
      <c r="O89" s="375"/>
    </row>
    <row r="90" spans="1:15" ht="12.75">
      <c r="A90" s="375"/>
      <c r="B90" s="375"/>
      <c r="C90" s="376"/>
      <c r="D90" s="376"/>
      <c r="E90" s="376"/>
      <c r="F90" s="376"/>
      <c r="G90" s="376"/>
      <c r="H90" s="376"/>
      <c r="I90" s="376"/>
      <c r="J90" s="376"/>
      <c r="K90" s="376"/>
      <c r="L90" s="376"/>
      <c r="M90" s="376"/>
      <c r="N90" s="376"/>
      <c r="O90" s="375"/>
    </row>
    <row r="91" spans="1:15" ht="15.75">
      <c r="A91" s="377"/>
      <c r="B91" s="377"/>
      <c r="C91" s="376"/>
      <c r="D91" s="376"/>
      <c r="E91" s="376"/>
      <c r="F91" s="376"/>
      <c r="G91" s="376"/>
      <c r="H91" s="376"/>
      <c r="I91" s="375"/>
      <c r="J91" s="375"/>
      <c r="K91" s="250" t="s">
        <v>101</v>
      </c>
      <c r="L91" s="378"/>
      <c r="M91" s="378"/>
      <c r="N91" s="378"/>
      <c r="O91" s="375"/>
    </row>
    <row r="92" spans="1:15" ht="12.75">
      <c r="A92" s="376"/>
      <c r="B92" s="377"/>
      <c r="C92" s="376"/>
      <c r="D92" s="376"/>
      <c r="E92" s="376"/>
      <c r="F92" s="376"/>
      <c r="G92" s="376"/>
      <c r="H92" s="376"/>
      <c r="I92" s="375"/>
      <c r="J92" s="375"/>
      <c r="K92" s="379"/>
      <c r="L92" s="378"/>
      <c r="M92" s="378"/>
      <c r="N92" s="378"/>
      <c r="O92" s="375"/>
    </row>
    <row r="93" spans="1:15" ht="15">
      <c r="A93" s="377"/>
      <c r="B93" s="377"/>
      <c r="C93" s="375"/>
      <c r="D93" s="251"/>
      <c r="E93" s="251"/>
      <c r="F93" s="252"/>
      <c r="G93" s="252"/>
      <c r="H93" s="252"/>
      <c r="I93" s="252"/>
      <c r="J93" s="375"/>
      <c r="K93" s="380" t="s">
        <v>102</v>
      </c>
      <c r="L93" s="253">
        <f>B1</f>
        <v>0</v>
      </c>
      <c r="M93" s="381"/>
      <c r="N93" s="381"/>
      <c r="O93" s="375"/>
    </row>
    <row r="94" spans="1:15" ht="15">
      <c r="A94" s="377"/>
      <c r="B94" s="377"/>
      <c r="C94" s="375"/>
      <c r="D94" s="382"/>
      <c r="E94" s="382"/>
      <c r="F94" s="376"/>
      <c r="G94" s="376"/>
      <c r="H94" s="376"/>
      <c r="I94" s="376"/>
      <c r="J94" s="375"/>
      <c r="K94" s="380"/>
      <c r="L94" s="383"/>
      <c r="M94" s="378"/>
      <c r="N94" s="378"/>
      <c r="O94" s="375"/>
    </row>
    <row r="95" spans="1:15" ht="15">
      <c r="A95" s="377"/>
      <c r="B95" s="377"/>
      <c r="C95" s="375"/>
      <c r="D95" s="382"/>
      <c r="E95" s="382"/>
      <c r="F95" s="376"/>
      <c r="G95" s="376"/>
      <c r="H95" s="376"/>
      <c r="I95" s="376"/>
      <c r="J95" s="375"/>
      <c r="K95" s="380" t="s">
        <v>103</v>
      </c>
      <c r="L95" s="384"/>
      <c r="M95" s="381"/>
      <c r="N95" s="381"/>
      <c r="O95" s="375"/>
    </row>
    <row r="96" spans="1:15" ht="12.75">
      <c r="A96" s="377"/>
      <c r="B96" s="377"/>
      <c r="C96" s="375"/>
      <c r="D96" s="385"/>
      <c r="E96" s="385"/>
      <c r="F96" s="375"/>
      <c r="G96" s="375"/>
      <c r="H96" s="375"/>
      <c r="I96" s="375"/>
      <c r="J96" s="375"/>
      <c r="K96" s="375"/>
      <c r="L96" s="375"/>
      <c r="M96" s="375"/>
      <c r="N96" s="375"/>
      <c r="O96" s="375"/>
    </row>
    <row r="97" spans="1:15" ht="12.75">
      <c r="A97" s="377"/>
      <c r="B97" s="377"/>
      <c r="C97" s="375"/>
      <c r="D97" s="375"/>
      <c r="E97" s="375"/>
      <c r="F97" s="375"/>
      <c r="G97" s="375"/>
      <c r="H97" s="375"/>
      <c r="I97" s="375"/>
      <c r="J97" s="375"/>
      <c r="K97" s="375"/>
      <c r="L97" s="375"/>
      <c r="M97" s="375"/>
      <c r="N97" s="375"/>
      <c r="O97" s="375"/>
    </row>
    <row r="98" spans="1:15" ht="12.75">
      <c r="A98" s="377"/>
      <c r="B98" s="377"/>
      <c r="C98" s="375"/>
      <c r="D98" s="375"/>
      <c r="E98" s="375"/>
      <c r="F98" s="375"/>
      <c r="G98" s="375"/>
      <c r="H98" s="375"/>
      <c r="I98" s="375"/>
      <c r="J98" s="375"/>
      <c r="K98" s="375"/>
      <c r="L98" s="375"/>
      <c r="M98" s="375"/>
      <c r="N98" s="375"/>
      <c r="O98" s="375"/>
    </row>
    <row r="99" spans="1:15" ht="12.75">
      <c r="A99" s="377"/>
      <c r="B99" s="377"/>
      <c r="C99" s="375"/>
      <c r="D99" s="375"/>
      <c r="E99" s="403"/>
      <c r="F99" s="375"/>
      <c r="G99" s="375"/>
      <c r="H99" s="375"/>
      <c r="I99" s="375"/>
      <c r="J99" s="375"/>
      <c r="K99" s="375"/>
      <c r="L99" s="375"/>
      <c r="M99" s="375"/>
      <c r="N99" s="375"/>
      <c r="O99" s="375"/>
    </row>
    <row r="100" spans="1:15" ht="12.75">
      <c r="A100" s="377"/>
      <c r="B100" s="377"/>
      <c r="C100" s="375"/>
      <c r="D100" s="375"/>
      <c r="E100" s="375"/>
      <c r="F100" s="375"/>
      <c r="G100" s="375"/>
      <c r="H100" s="375"/>
      <c r="I100" s="375"/>
      <c r="J100" s="375"/>
      <c r="K100" s="375"/>
      <c r="L100" s="375"/>
      <c r="M100" s="375"/>
      <c r="N100" s="375"/>
      <c r="O100" s="375"/>
    </row>
    <row r="101" spans="1:15" ht="12.75">
      <c r="A101" s="377"/>
      <c r="B101" s="377"/>
      <c r="C101" s="375"/>
      <c r="D101" s="375"/>
      <c r="E101" s="375"/>
      <c r="F101" s="375"/>
      <c r="G101" s="375"/>
      <c r="H101" s="375"/>
      <c r="I101" s="375"/>
      <c r="J101" s="375"/>
      <c r="K101" s="375"/>
      <c r="L101" s="375"/>
      <c r="M101" s="375"/>
      <c r="N101" s="375"/>
      <c r="O101" s="375"/>
    </row>
    <row r="102" spans="1:15" ht="12.75">
      <c r="A102" s="377"/>
      <c r="B102" s="377"/>
      <c r="C102" s="375"/>
      <c r="D102" s="375"/>
      <c r="E102" s="375"/>
      <c r="F102" s="375"/>
      <c r="G102" s="375"/>
      <c r="H102" s="375"/>
      <c r="I102" s="375"/>
      <c r="J102" s="375"/>
      <c r="K102" s="375"/>
      <c r="L102" s="375"/>
      <c r="M102" s="375"/>
      <c r="N102" s="375"/>
      <c r="O102" s="375"/>
    </row>
    <row r="103" spans="1:15" ht="12.75">
      <c r="A103" s="377"/>
      <c r="B103" s="377"/>
      <c r="C103" s="375"/>
      <c r="D103" s="375"/>
      <c r="E103" s="375"/>
      <c r="F103" s="375"/>
      <c r="G103" s="375"/>
      <c r="H103" s="375"/>
      <c r="I103" s="375"/>
      <c r="J103" s="375"/>
      <c r="K103" s="375"/>
      <c r="L103" s="375"/>
      <c r="M103" s="375"/>
      <c r="N103" s="375"/>
      <c r="O103" s="375"/>
    </row>
    <row r="104" spans="1:15" ht="12.75">
      <c r="A104" s="377"/>
      <c r="B104" s="377"/>
      <c r="C104" s="375"/>
      <c r="D104" s="375"/>
      <c r="E104" s="375"/>
      <c r="F104" s="375"/>
      <c r="G104" s="375"/>
      <c r="H104" s="375"/>
      <c r="I104" s="375"/>
      <c r="J104" s="375"/>
      <c r="K104" s="375"/>
      <c r="L104" s="375"/>
      <c r="M104" s="375"/>
      <c r="N104" s="375"/>
      <c r="O104" s="375"/>
    </row>
    <row r="105" spans="1:15" ht="12.75">
      <c r="A105" s="377"/>
      <c r="B105" s="377"/>
      <c r="C105" s="375"/>
      <c r="D105" s="375"/>
      <c r="E105" s="375"/>
      <c r="F105" s="375"/>
      <c r="G105" s="375"/>
      <c r="H105" s="375"/>
      <c r="I105" s="375"/>
      <c r="J105" s="375"/>
      <c r="K105" s="375"/>
      <c r="L105" s="375"/>
      <c r="M105" s="375"/>
      <c r="N105" s="375"/>
      <c r="O105" s="375"/>
    </row>
  </sheetData>
  <sheetProtection password="F957" sheet="1" formatColumns="0" formatRows="0"/>
  <mergeCells count="12">
    <mergeCell ref="A16:O16"/>
    <mergeCell ref="A15:O15"/>
    <mergeCell ref="B1:N1"/>
    <mergeCell ref="A58:O58"/>
    <mergeCell ref="B2:N2"/>
    <mergeCell ref="A64:O64"/>
    <mergeCell ref="A23:O23"/>
    <mergeCell ref="A24:O24"/>
    <mergeCell ref="A47:O47"/>
    <mergeCell ref="A53:O53"/>
    <mergeCell ref="A35:O35"/>
    <mergeCell ref="A29:O29"/>
  </mergeCells>
  <printOptions horizontalCentered="1"/>
  <pageMargins left="0.15748031496062992" right="0.15748031496062992" top="0.3937007874015748" bottom="0.2755905511811024" header="0.35433070866141736" footer="0.11811023622047245"/>
  <pageSetup fitToHeight="2" horizontalDpi="600" verticalDpi="600" orientation="landscape" paperSize="9" scale="56" r:id="rId3"/>
  <headerFooter alignWithMargins="0">
    <oddFooter>&amp;L&amp;"Arial,курсив"© МРАПМСБ&amp;R&amp;"Arial Cyr,курсив"&amp;D</oddFooter>
  </headerFooter>
  <rowBreaks count="1" manualBreakCount="1">
    <brk id="46" max="14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tabColor rgb="FF6CF06C"/>
    <pageSetUpPr fitToPage="1"/>
  </sheetPr>
  <dimension ref="A1:T21"/>
  <sheetViews>
    <sheetView view="pageBreakPreview" zoomScale="75" zoomScaleNormal="75" zoomScaleSheetLayoutView="75" zoomScalePageLayoutView="0" workbookViewId="0" topLeftCell="A1">
      <selection activeCell="Q28" sqref="Q28"/>
    </sheetView>
  </sheetViews>
  <sheetFormatPr defaultColWidth="9.140625" defaultRowHeight="12.75"/>
  <cols>
    <col min="1" max="1" width="44.8515625" style="5" customWidth="1"/>
    <col min="2" max="2" width="9.8515625" style="5" customWidth="1"/>
    <col min="3" max="3" width="14.7109375" style="5" customWidth="1"/>
    <col min="4" max="4" width="9.140625" style="5" customWidth="1"/>
    <col min="5" max="5" width="13.00390625" style="5" customWidth="1"/>
    <col min="6" max="6" width="13.421875" style="5" customWidth="1"/>
    <col min="7" max="16384" width="9.140625" style="5" customWidth="1"/>
  </cols>
  <sheetData>
    <row r="1" spans="1:20" ht="20.25">
      <c r="A1" s="30" t="s">
        <v>104</v>
      </c>
      <c r="B1" s="704">
        <f>Исходные!B12</f>
        <v>0</v>
      </c>
      <c r="C1" s="703"/>
      <c r="D1" s="703"/>
      <c r="E1" s="703"/>
      <c r="F1" s="703"/>
      <c r="G1" s="703"/>
      <c r="H1" s="703"/>
      <c r="I1" s="703"/>
      <c r="J1" s="703"/>
      <c r="K1" s="703"/>
      <c r="L1" s="703"/>
      <c r="M1" s="703"/>
      <c r="N1" s="703"/>
      <c r="O1" s="126"/>
      <c r="P1" s="126"/>
      <c r="Q1" s="126"/>
      <c r="R1" s="126"/>
      <c r="S1" s="126"/>
      <c r="T1" s="101"/>
    </row>
    <row r="2" spans="1:20" ht="20.25">
      <c r="A2" s="30"/>
      <c r="B2" s="702">
        <f>Исходные!B13</f>
        <v>0</v>
      </c>
      <c r="C2" s="703"/>
      <c r="D2" s="703"/>
      <c r="E2" s="703"/>
      <c r="F2" s="703"/>
      <c r="G2" s="703"/>
      <c r="H2" s="703"/>
      <c r="I2" s="703"/>
      <c r="J2" s="703"/>
      <c r="K2" s="703"/>
      <c r="L2" s="703"/>
      <c r="M2" s="703"/>
      <c r="N2" s="703"/>
      <c r="O2" s="127"/>
      <c r="P2" s="127"/>
      <c r="Q2" s="127"/>
      <c r="R2" s="127"/>
      <c r="S2" s="127"/>
      <c r="T2" s="127"/>
    </row>
    <row r="3" spans="1:20" ht="20.25">
      <c r="A3" s="30"/>
      <c r="B3" s="705">
        <f>Исходные!B11</f>
        <v>0</v>
      </c>
      <c r="C3" s="706"/>
      <c r="D3" s="706"/>
      <c r="E3" s="706"/>
      <c r="F3" s="706"/>
      <c r="G3" s="706"/>
      <c r="H3" s="706"/>
      <c r="I3" s="706"/>
      <c r="J3" s="706"/>
      <c r="K3" s="706"/>
      <c r="L3" s="706"/>
      <c r="M3" s="706"/>
      <c r="N3" s="706"/>
      <c r="O3" s="127"/>
      <c r="P3" s="127"/>
      <c r="Q3" s="127"/>
      <c r="R3" s="127"/>
      <c r="S3" s="127"/>
      <c r="T3" s="127"/>
    </row>
    <row r="4" spans="5:6" ht="12.75">
      <c r="E4" s="31"/>
      <c r="F4" s="31"/>
    </row>
    <row r="5" spans="1:6" ht="21" customHeight="1">
      <c r="A5" s="32" t="s">
        <v>105</v>
      </c>
      <c r="B5" s="32" t="s">
        <v>106</v>
      </c>
      <c r="C5" s="32" t="s">
        <v>107</v>
      </c>
      <c r="E5" s="33" t="s">
        <v>108</v>
      </c>
      <c r="F5" s="34"/>
    </row>
    <row r="6" spans="1:6" ht="15.75">
      <c r="A6" s="35" t="s">
        <v>109</v>
      </c>
      <c r="B6" s="36" t="str">
        <f>Исходные!B18</f>
        <v>руб.</v>
      </c>
      <c r="C6" s="387">
        <f>SUM(C7:C12)</f>
        <v>0</v>
      </c>
      <c r="D6" s="388"/>
      <c r="E6" s="389">
        <f>IF($C$6=0,0,C6/$C$6)</f>
        <v>0</v>
      </c>
      <c r="F6" s="37"/>
    </row>
    <row r="7" spans="1:6" ht="15">
      <c r="A7" s="38" t="s">
        <v>110</v>
      </c>
      <c r="B7" s="39" t="str">
        <f>B6</f>
        <v>руб.</v>
      </c>
      <c r="C7" s="390">
        <f>'Приложение 1 (На печать 1)'!O17</f>
        <v>0</v>
      </c>
      <c r="D7" s="388"/>
      <c r="E7" s="389">
        <f aca="true" t="shared" si="0" ref="E7:E12">IF($C$6=0,0,C7/$C$6)</f>
        <v>0</v>
      </c>
      <c r="F7" s="37"/>
    </row>
    <row r="8" spans="1:6" ht="15">
      <c r="A8" s="38" t="s">
        <v>111</v>
      </c>
      <c r="B8" s="39" t="str">
        <f>B7</f>
        <v>руб.</v>
      </c>
      <c r="C8" s="390">
        <f>'Приложение 1 (На печать 1)'!O18</f>
        <v>0</v>
      </c>
      <c r="D8" s="388"/>
      <c r="E8" s="389">
        <f t="shared" si="0"/>
        <v>0</v>
      </c>
      <c r="F8" s="37"/>
    </row>
    <row r="9" spans="1:6" ht="15">
      <c r="A9" s="38" t="s">
        <v>112</v>
      </c>
      <c r="B9" s="39" t="str">
        <f>B8</f>
        <v>руб.</v>
      </c>
      <c r="C9" s="390">
        <f>'Приложение 1 (На печать 1)'!O11</f>
        <v>0</v>
      </c>
      <c r="D9" s="388"/>
      <c r="E9" s="389">
        <f t="shared" si="0"/>
        <v>0</v>
      </c>
      <c r="F9" s="37"/>
    </row>
    <row r="10" spans="1:6" ht="15">
      <c r="A10" s="40" t="s">
        <v>113</v>
      </c>
      <c r="B10" s="39" t="str">
        <f>B9</f>
        <v>руб.</v>
      </c>
      <c r="C10" s="391">
        <f>'Приложение 1 (На печать 1)'!O12</f>
        <v>0</v>
      </c>
      <c r="D10" s="388"/>
      <c r="E10" s="389">
        <f t="shared" si="0"/>
        <v>0</v>
      </c>
      <c r="F10" s="37"/>
    </row>
    <row r="11" spans="1:6" ht="15">
      <c r="A11" s="40" t="s">
        <v>114</v>
      </c>
      <c r="B11" s="39" t="str">
        <f>B10</f>
        <v>руб.</v>
      </c>
      <c r="C11" s="391">
        <f>'Приложение 1 (На печать 1)'!O13</f>
        <v>0</v>
      </c>
      <c r="D11" s="388"/>
      <c r="E11" s="389">
        <f t="shared" si="0"/>
        <v>0</v>
      </c>
      <c r="F11" s="37"/>
    </row>
    <row r="12" spans="1:6" ht="15.75" thickBot="1">
      <c r="A12" s="41" t="s">
        <v>115</v>
      </c>
      <c r="B12" s="42" t="str">
        <f>B9</f>
        <v>руб.</v>
      </c>
      <c r="C12" s="392">
        <f>'Приложение 1 (На печать 1)'!O19</f>
        <v>0</v>
      </c>
      <c r="D12" s="388"/>
      <c r="E12" s="393">
        <f t="shared" si="0"/>
        <v>0</v>
      </c>
      <c r="F12" s="37"/>
    </row>
    <row r="13" spans="1:5" ht="15.75" thickTop="1">
      <c r="A13" s="43"/>
      <c r="B13" s="44"/>
      <c r="C13" s="394"/>
      <c r="D13" s="395"/>
      <c r="E13" s="402"/>
    </row>
    <row r="14" spans="1:4" ht="15">
      <c r="A14" s="38" t="s">
        <v>116</v>
      </c>
      <c r="B14" s="39" t="str">
        <f>B12</f>
        <v>руб.</v>
      </c>
      <c r="C14" s="390">
        <f>'Приложение 1 (На печать 1)'!N84</f>
        <v>0</v>
      </c>
      <c r="D14" s="395"/>
    </row>
    <row r="15" spans="1:5" ht="31.5" customHeight="1" thickBot="1">
      <c r="A15" s="45" t="s">
        <v>117</v>
      </c>
      <c r="B15" s="42" t="str">
        <f>B14</f>
        <v>руб.</v>
      </c>
      <c r="C15" s="392">
        <f>'Приложение 1 (На печать 1)'!N88</f>
        <v>0</v>
      </c>
      <c r="D15" s="395"/>
      <c r="E15" s="388"/>
    </row>
    <row r="16" spans="1:5" ht="15.75" thickTop="1">
      <c r="A16" s="43"/>
      <c r="B16" s="44"/>
      <c r="C16" s="396"/>
      <c r="D16" s="395"/>
      <c r="E16" s="388"/>
    </row>
    <row r="17" spans="1:5" ht="15">
      <c r="A17" s="38" t="s">
        <v>118</v>
      </c>
      <c r="B17" s="39" t="s">
        <v>119</v>
      </c>
      <c r="C17" s="397" t="str">
        <f>IF('Приложение 1 (На печать 1)'!O10=0,"-",'Приложение 1 (На печать 1)'!N84/'Приложение 1 (На печать 1)'!O10)</f>
        <v>-</v>
      </c>
      <c r="D17" s="395"/>
      <c r="E17" s="388"/>
    </row>
    <row r="18" spans="1:5" ht="15">
      <c r="A18" s="40"/>
      <c r="B18" s="46"/>
      <c r="C18" s="398"/>
      <c r="D18" s="395"/>
      <c r="E18" s="388"/>
    </row>
    <row r="19" spans="1:5" ht="15.75" thickBot="1">
      <c r="A19" s="41" t="s">
        <v>120</v>
      </c>
      <c r="B19" s="42" t="s">
        <v>119</v>
      </c>
      <c r="C19" s="399" t="str">
        <f>IF(C6=0,"-",C14/C6)</f>
        <v>-</v>
      </c>
      <c r="D19" s="395"/>
      <c r="E19" s="388"/>
    </row>
    <row r="20" spans="1:5" ht="15.75" thickTop="1">
      <c r="A20" s="43"/>
      <c r="B20" s="44"/>
      <c r="C20" s="400"/>
      <c r="D20" s="395"/>
      <c r="E20" s="388"/>
    </row>
    <row r="21" spans="1:5" ht="15.75" thickBot="1">
      <c r="A21" s="41" t="s">
        <v>121</v>
      </c>
      <c r="B21" s="42" t="s">
        <v>122</v>
      </c>
      <c r="C21" s="401">
        <f>'Приложение 1 (На печать 1)'!N89</f>
        <v>0</v>
      </c>
      <c r="D21" s="395"/>
      <c r="E21" s="388"/>
    </row>
    <row r="22" ht="13.5" thickTop="1"/>
  </sheetData>
  <sheetProtection password="F957" sheet="1" formatColumns="0" formatRows="0"/>
  <mergeCells count="3">
    <mergeCell ref="B2:N2"/>
    <mergeCell ref="B1:N1"/>
    <mergeCell ref="B3:N3"/>
  </mergeCells>
  <printOptions horizontalCentered="1" verticalCentered="1"/>
  <pageMargins left="0.5511811023622047" right="0.15748031496062992" top="0.5905511811023623" bottom="0.31496062992125984" header="0.5118110236220472" footer="0.07874015748031496"/>
  <pageSetup fitToHeight="1" fitToWidth="1" horizontalDpi="600" verticalDpi="600" orientation="landscape" paperSize="9" scale="65" r:id="rId2"/>
  <headerFooter alignWithMargins="0">
    <oddFooter>&amp;L&amp;"Arial,курсив"© МРАПМСБ&amp;R&amp;"Arial Cyr,курсив"&amp;D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Q19"/>
  <sheetViews>
    <sheetView zoomScale="75" zoomScaleNormal="75" zoomScalePageLayoutView="0" workbookViewId="0" topLeftCell="A1">
      <selection activeCell="G27" sqref="G27"/>
    </sheetView>
  </sheetViews>
  <sheetFormatPr defaultColWidth="9.140625" defaultRowHeight="12.75"/>
  <cols>
    <col min="1" max="1" width="5.421875" style="3" customWidth="1"/>
    <col min="2" max="2" width="36.57421875" style="3" customWidth="1"/>
    <col min="3" max="3" width="10.8515625" style="3" customWidth="1"/>
    <col min="4" max="4" width="10.421875" style="3" customWidth="1"/>
    <col min="5" max="5" width="10.7109375" style="3" customWidth="1"/>
    <col min="6" max="7" width="11.00390625" style="3" customWidth="1"/>
    <col min="8" max="8" width="10.57421875" style="3" customWidth="1"/>
    <col min="9" max="9" width="11.00390625" style="56" customWidth="1"/>
    <col min="10" max="10" width="12.421875" style="56" customWidth="1"/>
    <col min="11" max="11" width="11.00390625" style="56" customWidth="1"/>
    <col min="12" max="12" width="11.28125" style="56" customWidth="1"/>
    <col min="13" max="13" width="10.7109375" style="56" customWidth="1"/>
    <col min="14" max="14" width="11.7109375" style="56" customWidth="1"/>
    <col min="15" max="15" width="11.140625" style="56" customWidth="1"/>
    <col min="16" max="16" width="12.28125" style="56" customWidth="1"/>
    <col min="17" max="16384" width="9.140625" style="56" customWidth="1"/>
  </cols>
  <sheetData>
    <row r="1" spans="1:2" ht="15">
      <c r="A1" s="55"/>
      <c r="B1" s="6" t="s">
        <v>123</v>
      </c>
    </row>
    <row r="2" spans="1:16" ht="18">
      <c r="A2" s="57"/>
      <c r="B2" s="8" t="s">
        <v>124</v>
      </c>
      <c r="C2" s="57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708" t="s">
        <v>125</v>
      </c>
      <c r="B3" s="708" t="s">
        <v>105</v>
      </c>
      <c r="C3" s="710" t="s">
        <v>126</v>
      </c>
      <c r="D3" s="711"/>
      <c r="E3" s="711"/>
      <c r="F3" s="711"/>
      <c r="G3" s="711"/>
      <c r="H3" s="711"/>
      <c r="I3" s="711"/>
      <c r="J3" s="711"/>
      <c r="K3" s="711"/>
      <c r="L3" s="711"/>
      <c r="M3" s="711"/>
      <c r="N3" s="711"/>
      <c r="O3" s="712"/>
      <c r="P3" s="707" t="s">
        <v>127</v>
      </c>
    </row>
    <row r="4" spans="1:16" ht="15.75">
      <c r="A4" s="708"/>
      <c r="B4" s="709"/>
      <c r="C4" s="147">
        <v>0</v>
      </c>
      <c r="D4" s="148">
        <f>'Приложение 1 (На печать 1)'!C8</f>
        <v>42126</v>
      </c>
      <c r="E4" s="148">
        <f>'Приложение 1 (На печать 1)'!D8</f>
        <v>42157</v>
      </c>
      <c r="F4" s="148">
        <f>'Приложение 1 (На печать 1)'!E8</f>
        <v>42188</v>
      </c>
      <c r="G4" s="148">
        <f>'Приложение 1 (На печать 1)'!F8</f>
        <v>42219</v>
      </c>
      <c r="H4" s="148">
        <f>'Приложение 1 (На печать 1)'!G8</f>
        <v>42250</v>
      </c>
      <c r="I4" s="148">
        <f>'Приложение 1 (На печать 1)'!H8</f>
        <v>42281</v>
      </c>
      <c r="J4" s="148">
        <f>'Приложение 1 (На печать 1)'!I8</f>
        <v>42312</v>
      </c>
      <c r="K4" s="148">
        <f>'Приложение 1 (На печать 1)'!J8</f>
        <v>42343</v>
      </c>
      <c r="L4" s="148">
        <f>'Приложение 1 (На печать 1)'!K8</f>
        <v>42374</v>
      </c>
      <c r="M4" s="148">
        <f>'Приложение 1 (На печать 1)'!L8</f>
        <v>42405</v>
      </c>
      <c r="N4" s="148">
        <f>'Приложение 1 (На печать 1)'!M8</f>
        <v>42436</v>
      </c>
      <c r="O4" s="148">
        <f>'Приложение 1 (На печать 1)'!N8</f>
        <v>42467</v>
      </c>
      <c r="P4" s="707"/>
    </row>
    <row r="5" spans="1:16" s="61" customFormat="1" ht="15.75">
      <c r="A5" s="149"/>
      <c r="B5" s="150" t="s">
        <v>132</v>
      </c>
      <c r="C5" s="151">
        <f aca="true" t="shared" si="0" ref="C5:O5">SUM(C6:C11)</f>
        <v>0</v>
      </c>
      <c r="D5" s="151">
        <f t="shared" si="0"/>
        <v>0</v>
      </c>
      <c r="E5" s="151">
        <f t="shared" si="0"/>
        <v>0</v>
      </c>
      <c r="F5" s="151">
        <f t="shared" si="0"/>
        <v>0</v>
      </c>
      <c r="G5" s="151">
        <f t="shared" si="0"/>
        <v>0</v>
      </c>
      <c r="H5" s="151">
        <f t="shared" si="0"/>
        <v>0</v>
      </c>
      <c r="I5" s="151">
        <f t="shared" si="0"/>
        <v>0</v>
      </c>
      <c r="J5" s="151">
        <f t="shared" si="0"/>
        <v>0</v>
      </c>
      <c r="K5" s="151">
        <f t="shared" si="0"/>
        <v>0</v>
      </c>
      <c r="L5" s="151">
        <f t="shared" si="0"/>
        <v>0</v>
      </c>
      <c r="M5" s="151">
        <f t="shared" si="0"/>
        <v>0</v>
      </c>
      <c r="N5" s="151">
        <f t="shared" si="0"/>
        <v>0</v>
      </c>
      <c r="O5" s="151">
        <f t="shared" si="0"/>
        <v>0</v>
      </c>
      <c r="P5" s="151">
        <f>SUM(C5:O5)</f>
        <v>0</v>
      </c>
    </row>
    <row r="6" spans="1:16" ht="15.75">
      <c r="A6" s="58">
        <v>1</v>
      </c>
      <c r="B6" s="121" t="s">
        <v>128</v>
      </c>
      <c r="C6" s="122">
        <v>0</v>
      </c>
      <c r="D6" s="122">
        <v>0</v>
      </c>
      <c r="E6" s="122">
        <v>0</v>
      </c>
      <c r="F6" s="122">
        <v>0</v>
      </c>
      <c r="G6" s="122">
        <v>0</v>
      </c>
      <c r="H6" s="122">
        <v>0</v>
      </c>
      <c r="I6" s="122">
        <v>0</v>
      </c>
      <c r="J6" s="122">
        <v>0</v>
      </c>
      <c r="K6" s="122">
        <v>0</v>
      </c>
      <c r="L6" s="122">
        <v>0</v>
      </c>
      <c r="M6" s="122">
        <v>0</v>
      </c>
      <c r="N6" s="122">
        <v>0</v>
      </c>
      <c r="O6" s="122">
        <v>0</v>
      </c>
      <c r="P6" s="156">
        <f aca="true" t="shared" si="1" ref="P6:P11">SUM(C6:O6)</f>
        <v>0</v>
      </c>
    </row>
    <row r="7" spans="1:16" ht="15.75">
      <c r="A7" s="59">
        <v>2</v>
      </c>
      <c r="B7" s="121" t="s">
        <v>129</v>
      </c>
      <c r="C7" s="122">
        <v>0</v>
      </c>
      <c r="D7" s="122">
        <v>0</v>
      </c>
      <c r="E7" s="122">
        <v>0</v>
      </c>
      <c r="F7" s="122">
        <v>0</v>
      </c>
      <c r="G7" s="122">
        <v>0</v>
      </c>
      <c r="H7" s="122">
        <v>0</v>
      </c>
      <c r="I7" s="122">
        <v>0</v>
      </c>
      <c r="J7" s="122">
        <v>0</v>
      </c>
      <c r="K7" s="122">
        <v>0</v>
      </c>
      <c r="L7" s="122">
        <v>0</v>
      </c>
      <c r="M7" s="122">
        <v>0</v>
      </c>
      <c r="N7" s="122">
        <v>0</v>
      </c>
      <c r="O7" s="122">
        <v>0</v>
      </c>
      <c r="P7" s="156">
        <f t="shared" si="1"/>
        <v>0</v>
      </c>
    </row>
    <row r="8" spans="1:16" ht="15.75">
      <c r="A8" s="59">
        <v>3</v>
      </c>
      <c r="B8" s="121" t="s">
        <v>130</v>
      </c>
      <c r="C8" s="122">
        <v>0</v>
      </c>
      <c r="D8" s="122">
        <v>0</v>
      </c>
      <c r="E8" s="122">
        <v>0</v>
      </c>
      <c r="F8" s="122">
        <v>0</v>
      </c>
      <c r="G8" s="122">
        <v>0</v>
      </c>
      <c r="H8" s="122">
        <v>0</v>
      </c>
      <c r="I8" s="122">
        <v>0</v>
      </c>
      <c r="J8" s="122">
        <v>0</v>
      </c>
      <c r="K8" s="122">
        <v>0</v>
      </c>
      <c r="L8" s="122">
        <v>0</v>
      </c>
      <c r="M8" s="122">
        <v>0</v>
      </c>
      <c r="N8" s="122">
        <v>0</v>
      </c>
      <c r="O8" s="122">
        <v>0</v>
      </c>
      <c r="P8" s="156">
        <f t="shared" si="1"/>
        <v>0</v>
      </c>
    </row>
    <row r="9" spans="1:16" ht="15.75">
      <c r="A9" s="59">
        <v>4</v>
      </c>
      <c r="B9" s="121" t="s">
        <v>131</v>
      </c>
      <c r="C9" s="122">
        <v>0</v>
      </c>
      <c r="D9" s="122">
        <v>0</v>
      </c>
      <c r="E9" s="122">
        <v>0</v>
      </c>
      <c r="F9" s="122">
        <v>0</v>
      </c>
      <c r="G9" s="122">
        <v>0</v>
      </c>
      <c r="H9" s="122">
        <v>0</v>
      </c>
      <c r="I9" s="122">
        <v>0</v>
      </c>
      <c r="J9" s="122">
        <v>0</v>
      </c>
      <c r="K9" s="122">
        <v>0</v>
      </c>
      <c r="L9" s="122">
        <v>0</v>
      </c>
      <c r="M9" s="122">
        <v>0</v>
      </c>
      <c r="N9" s="122">
        <v>0</v>
      </c>
      <c r="O9" s="122">
        <v>0</v>
      </c>
      <c r="P9" s="156">
        <f t="shared" si="1"/>
        <v>0</v>
      </c>
    </row>
    <row r="10" spans="1:16" ht="15.75">
      <c r="A10" s="59">
        <v>5</v>
      </c>
      <c r="B10" s="121" t="s">
        <v>350</v>
      </c>
      <c r="C10" s="122">
        <v>0</v>
      </c>
      <c r="D10" s="122">
        <v>0</v>
      </c>
      <c r="E10" s="122">
        <v>0</v>
      </c>
      <c r="F10" s="122">
        <v>0</v>
      </c>
      <c r="G10" s="122">
        <v>0</v>
      </c>
      <c r="H10" s="122">
        <v>0</v>
      </c>
      <c r="I10" s="122">
        <v>0</v>
      </c>
      <c r="J10" s="122">
        <v>0</v>
      </c>
      <c r="K10" s="122">
        <v>0</v>
      </c>
      <c r="L10" s="122">
        <v>0</v>
      </c>
      <c r="M10" s="122">
        <v>0</v>
      </c>
      <c r="N10" s="122">
        <v>0</v>
      </c>
      <c r="O10" s="122">
        <v>0</v>
      </c>
      <c r="P10" s="156">
        <f t="shared" si="1"/>
        <v>0</v>
      </c>
    </row>
    <row r="11" spans="1:16" ht="16.5" thickBot="1">
      <c r="A11" s="60">
        <v>6</v>
      </c>
      <c r="B11" s="123"/>
      <c r="C11" s="124">
        <v>0</v>
      </c>
      <c r="D11" s="124">
        <v>0</v>
      </c>
      <c r="E11" s="124">
        <v>0</v>
      </c>
      <c r="F11" s="124">
        <v>0</v>
      </c>
      <c r="G11" s="124">
        <v>0</v>
      </c>
      <c r="H11" s="124">
        <v>0</v>
      </c>
      <c r="I11" s="124">
        <v>0</v>
      </c>
      <c r="J11" s="124">
        <v>0</v>
      </c>
      <c r="K11" s="124">
        <v>0</v>
      </c>
      <c r="L11" s="124">
        <v>0</v>
      </c>
      <c r="M11" s="124">
        <v>0</v>
      </c>
      <c r="N11" s="124">
        <v>0</v>
      </c>
      <c r="O11" s="124">
        <v>0</v>
      </c>
      <c r="P11" s="157">
        <f t="shared" si="1"/>
        <v>0</v>
      </c>
    </row>
    <row r="12" spans="1:17" ht="16.5" thickTop="1">
      <c r="A12" s="62"/>
      <c r="B12" s="63"/>
      <c r="C12" s="63"/>
      <c r="D12" s="64"/>
      <c r="E12" s="65"/>
      <c r="F12" s="65"/>
      <c r="G12" s="65"/>
      <c r="H12" s="64"/>
      <c r="I12" s="65"/>
      <c r="J12" s="65"/>
      <c r="K12" s="65"/>
      <c r="L12" s="65"/>
      <c r="M12" s="65"/>
      <c r="N12" s="65"/>
      <c r="O12" s="65"/>
      <c r="P12" s="66"/>
      <c r="Q12" s="67"/>
    </row>
    <row r="13" spans="2:3" ht="18">
      <c r="B13" s="8" t="s">
        <v>133</v>
      </c>
      <c r="C13" s="57"/>
    </row>
    <row r="14" spans="1:16" ht="15.75" customHeight="1">
      <c r="A14" s="715" t="s">
        <v>125</v>
      </c>
      <c r="B14" s="713" t="s">
        <v>105</v>
      </c>
      <c r="C14" s="717" t="s">
        <v>126</v>
      </c>
      <c r="D14" s="718"/>
      <c r="E14" s="718"/>
      <c r="F14" s="718"/>
      <c r="G14" s="718"/>
      <c r="H14" s="718"/>
      <c r="I14" s="718"/>
      <c r="J14" s="718"/>
      <c r="K14" s="718"/>
      <c r="L14" s="718"/>
      <c r="M14" s="718"/>
      <c r="N14" s="718"/>
      <c r="O14" s="719"/>
      <c r="P14" s="707" t="s">
        <v>127</v>
      </c>
    </row>
    <row r="15" spans="1:16" ht="15.75">
      <c r="A15" s="716"/>
      <c r="B15" s="714"/>
      <c r="C15" s="147">
        <v>0</v>
      </c>
      <c r="D15" s="152">
        <f>'Приложение 1 (На печать 1)'!C8</f>
        <v>42126</v>
      </c>
      <c r="E15" s="152">
        <f>'Приложение 1 (На печать 1)'!D8</f>
        <v>42157</v>
      </c>
      <c r="F15" s="152">
        <f>'Приложение 1 (На печать 1)'!E8</f>
        <v>42188</v>
      </c>
      <c r="G15" s="152">
        <f>'Приложение 1 (На печать 1)'!F8</f>
        <v>42219</v>
      </c>
      <c r="H15" s="152">
        <f>'Приложение 1 (На печать 1)'!G8</f>
        <v>42250</v>
      </c>
      <c r="I15" s="152">
        <f>'Приложение 1 (На печать 1)'!H8</f>
        <v>42281</v>
      </c>
      <c r="J15" s="152">
        <f>'Приложение 1 (На печать 1)'!I8</f>
        <v>42312</v>
      </c>
      <c r="K15" s="152">
        <f>'Приложение 1 (На печать 1)'!J8</f>
        <v>42343</v>
      </c>
      <c r="L15" s="152">
        <f>'Приложение 1 (На печать 1)'!K8</f>
        <v>42374</v>
      </c>
      <c r="M15" s="152">
        <f>'Приложение 1 (На печать 1)'!L8</f>
        <v>42405</v>
      </c>
      <c r="N15" s="152">
        <f>'Приложение 1 (На печать 1)'!M8</f>
        <v>42436</v>
      </c>
      <c r="O15" s="152">
        <f>'Приложение 1 (На печать 1)'!N8</f>
        <v>42467</v>
      </c>
      <c r="P15" s="707"/>
    </row>
    <row r="16" spans="1:16" ht="15.75">
      <c r="A16" s="153"/>
      <c r="B16" s="154" t="s">
        <v>132</v>
      </c>
      <c r="C16" s="155">
        <f aca="true" t="shared" si="2" ref="C16:O16">SUM(C17:C19)</f>
        <v>0</v>
      </c>
      <c r="D16" s="155">
        <f t="shared" si="2"/>
        <v>0</v>
      </c>
      <c r="E16" s="155">
        <f t="shared" si="2"/>
        <v>0</v>
      </c>
      <c r="F16" s="155">
        <f t="shared" si="2"/>
        <v>0</v>
      </c>
      <c r="G16" s="155">
        <f t="shared" si="2"/>
        <v>0</v>
      </c>
      <c r="H16" s="155">
        <f t="shared" si="2"/>
        <v>0</v>
      </c>
      <c r="I16" s="155">
        <f t="shared" si="2"/>
        <v>0</v>
      </c>
      <c r="J16" s="155">
        <f t="shared" si="2"/>
        <v>0</v>
      </c>
      <c r="K16" s="155">
        <f t="shared" si="2"/>
        <v>0</v>
      </c>
      <c r="L16" s="155">
        <f t="shared" si="2"/>
        <v>0</v>
      </c>
      <c r="M16" s="155">
        <f t="shared" si="2"/>
        <v>0</v>
      </c>
      <c r="N16" s="155">
        <f t="shared" si="2"/>
        <v>0</v>
      </c>
      <c r="O16" s="155">
        <f t="shared" si="2"/>
        <v>0</v>
      </c>
      <c r="P16" s="155">
        <f>SUM(C16:O16)</f>
        <v>0</v>
      </c>
    </row>
    <row r="17" spans="1:16" ht="15.75">
      <c r="A17" s="58">
        <v>1</v>
      </c>
      <c r="B17" s="68" t="s">
        <v>134</v>
      </c>
      <c r="C17" s="139">
        <f aca="true" t="shared" si="3" ref="C17:O17">C5</f>
        <v>0</v>
      </c>
      <c r="D17" s="139">
        <f t="shared" si="3"/>
        <v>0</v>
      </c>
      <c r="E17" s="139">
        <f t="shared" si="3"/>
        <v>0</v>
      </c>
      <c r="F17" s="139">
        <f t="shared" si="3"/>
        <v>0</v>
      </c>
      <c r="G17" s="139">
        <f t="shared" si="3"/>
        <v>0</v>
      </c>
      <c r="H17" s="139">
        <f t="shared" si="3"/>
        <v>0</v>
      </c>
      <c r="I17" s="139">
        <f t="shared" si="3"/>
        <v>0</v>
      </c>
      <c r="J17" s="139">
        <f t="shared" si="3"/>
        <v>0</v>
      </c>
      <c r="K17" s="139">
        <f t="shared" si="3"/>
        <v>0</v>
      </c>
      <c r="L17" s="139">
        <f t="shared" si="3"/>
        <v>0</v>
      </c>
      <c r="M17" s="139">
        <f t="shared" si="3"/>
        <v>0</v>
      </c>
      <c r="N17" s="139">
        <f t="shared" si="3"/>
        <v>0</v>
      </c>
      <c r="O17" s="139">
        <f t="shared" si="3"/>
        <v>0</v>
      </c>
      <c r="P17" s="158">
        <f>SUM(C17:O17)</f>
        <v>0</v>
      </c>
    </row>
    <row r="18" spans="1:16" ht="15.75" customHeight="1">
      <c r="A18" s="59">
        <v>2</v>
      </c>
      <c r="B18" s="69" t="s">
        <v>135</v>
      </c>
      <c r="C18" s="122">
        <v>0</v>
      </c>
      <c r="D18" s="122">
        <v>0</v>
      </c>
      <c r="E18" s="122">
        <v>0</v>
      </c>
      <c r="F18" s="122">
        <v>0</v>
      </c>
      <c r="G18" s="122">
        <v>0</v>
      </c>
      <c r="H18" s="122">
        <v>0</v>
      </c>
      <c r="I18" s="122">
        <v>0</v>
      </c>
      <c r="J18" s="122">
        <v>0</v>
      </c>
      <c r="K18" s="122">
        <v>0</v>
      </c>
      <c r="L18" s="122">
        <v>0</v>
      </c>
      <c r="M18" s="122">
        <v>0</v>
      </c>
      <c r="N18" s="122">
        <v>0</v>
      </c>
      <c r="O18" s="122">
        <v>0</v>
      </c>
      <c r="P18" s="159">
        <f>SUM(C18:O18)</f>
        <v>0</v>
      </c>
    </row>
    <row r="19" spans="1:16" ht="16.5" thickBot="1">
      <c r="A19" s="60">
        <v>3</v>
      </c>
      <c r="B19" s="70" t="s">
        <v>136</v>
      </c>
      <c r="C19" s="124">
        <v>0</v>
      </c>
      <c r="D19" s="124">
        <v>0</v>
      </c>
      <c r="E19" s="124">
        <v>0</v>
      </c>
      <c r="F19" s="124">
        <v>0</v>
      </c>
      <c r="G19" s="124">
        <v>0</v>
      </c>
      <c r="H19" s="124">
        <v>0</v>
      </c>
      <c r="I19" s="124">
        <v>0</v>
      </c>
      <c r="J19" s="124">
        <v>0</v>
      </c>
      <c r="K19" s="124">
        <v>0</v>
      </c>
      <c r="L19" s="124">
        <v>0</v>
      </c>
      <c r="M19" s="124">
        <v>0</v>
      </c>
      <c r="N19" s="124">
        <v>0</v>
      </c>
      <c r="O19" s="124">
        <v>0</v>
      </c>
      <c r="P19" s="160">
        <f>SUM(C19:O19)</f>
        <v>0</v>
      </c>
    </row>
    <row r="20" ht="15.75" thickTop="1"/>
  </sheetData>
  <sheetProtection password="F957" sheet="1" objects="1" formatColumns="0" formatRows="0"/>
  <mergeCells count="8">
    <mergeCell ref="P3:P4"/>
    <mergeCell ref="A3:A4"/>
    <mergeCell ref="B3:B4"/>
    <mergeCell ref="C3:O3"/>
    <mergeCell ref="P14:P15"/>
    <mergeCell ref="B14:B15"/>
    <mergeCell ref="A14:A15"/>
    <mergeCell ref="C14:O14"/>
  </mergeCells>
  <hyperlinks>
    <hyperlink ref="B1" location="СХЕМА!A1" display="вернуться к схеме"/>
  </hyperlinks>
  <printOptions/>
  <pageMargins left="0.1968503937007874" right="0.2755905511811024" top="0.984251968503937" bottom="0.984251968503937" header="0.5118110236220472" footer="0.5118110236220472"/>
  <pageSetup fitToHeight="1" fitToWidth="1" horizontalDpi="300" verticalDpi="300" orientation="landscape" paperSize="9" scale="83" r:id="rId1"/>
  <headerFooter alignWithMargins="0">
    <oddFooter>&amp;L&amp;"Arial,курсив"© МРАПМСБ&amp;R&amp;"Arial,курсив"&amp;D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E25"/>
  <sheetViews>
    <sheetView zoomScale="75" zoomScaleNormal="75" zoomScaleSheetLayoutView="75" zoomScalePageLayoutView="0" workbookViewId="0" topLeftCell="A1">
      <selection activeCell="B2" sqref="B2"/>
    </sheetView>
  </sheetViews>
  <sheetFormatPr defaultColWidth="9.140625" defaultRowHeight="12.75"/>
  <cols>
    <col min="1" max="1" width="4.8515625" style="57" customWidth="1"/>
    <col min="2" max="2" width="70.7109375" style="3" customWidth="1"/>
    <col min="3" max="3" width="17.00390625" style="3" customWidth="1"/>
    <col min="4" max="4" width="16.8515625" style="3" customWidth="1"/>
    <col min="5" max="5" width="19.7109375" style="3" customWidth="1"/>
    <col min="6" max="16384" width="9.140625" style="3" customWidth="1"/>
  </cols>
  <sheetData>
    <row r="1" spans="1:5" ht="15">
      <c r="A1" s="55"/>
      <c r="B1" s="6" t="s">
        <v>123</v>
      </c>
      <c r="E1" s="55"/>
    </row>
    <row r="2" spans="1:2" s="74" customFormat="1" ht="20.25">
      <c r="A2" s="72"/>
      <c r="B2" s="73" t="s">
        <v>137</v>
      </c>
    </row>
    <row r="3" spans="1:5" ht="15.75">
      <c r="A3" s="709" t="s">
        <v>125</v>
      </c>
      <c r="B3" s="709" t="s">
        <v>138</v>
      </c>
      <c r="C3" s="708" t="s">
        <v>139</v>
      </c>
      <c r="D3" s="708"/>
      <c r="E3" s="708" t="s">
        <v>140</v>
      </c>
    </row>
    <row r="4" spans="1:5" ht="15.75">
      <c r="A4" s="721"/>
      <c r="B4" s="721"/>
      <c r="C4" s="708" t="s">
        <v>141</v>
      </c>
      <c r="D4" s="708"/>
      <c r="E4" s="720"/>
    </row>
    <row r="5" spans="1:5" ht="15.75">
      <c r="A5" s="722"/>
      <c r="B5" s="721"/>
      <c r="C5" s="161" t="s">
        <v>142</v>
      </c>
      <c r="D5" s="161" t="s">
        <v>143</v>
      </c>
      <c r="E5" s="720"/>
    </row>
    <row r="6" spans="1:5" ht="15.75">
      <c r="A6" s="140">
        <v>1</v>
      </c>
      <c r="B6" s="204"/>
      <c r="C6" s="404"/>
      <c r="D6" s="404"/>
      <c r="E6" s="162">
        <f>IF(SUM(C6:D6)=0,0,AVERAGE(C6:D6))</f>
        <v>0</v>
      </c>
    </row>
    <row r="7" spans="1:5" ht="15.75">
      <c r="A7" s="140">
        <v>2</v>
      </c>
      <c r="B7" s="204"/>
      <c r="C7" s="404"/>
      <c r="D7" s="404"/>
      <c r="E7" s="162">
        <f aca="true" t="shared" si="0" ref="E7:E25">IF(SUM(C7:D7)=0,0,AVERAGE(C7:D7))</f>
        <v>0</v>
      </c>
    </row>
    <row r="8" spans="1:5" ht="15.75">
      <c r="A8" s="140">
        <v>3</v>
      </c>
      <c r="B8" s="204"/>
      <c r="C8" s="404"/>
      <c r="D8" s="404"/>
      <c r="E8" s="162">
        <f t="shared" si="0"/>
        <v>0</v>
      </c>
    </row>
    <row r="9" spans="1:5" ht="15.75">
      <c r="A9" s="140">
        <v>4</v>
      </c>
      <c r="B9" s="204"/>
      <c r="C9" s="404"/>
      <c r="D9" s="404"/>
      <c r="E9" s="162">
        <f t="shared" si="0"/>
        <v>0</v>
      </c>
    </row>
    <row r="10" spans="1:5" ht="15.75">
      <c r="A10" s="140">
        <v>5</v>
      </c>
      <c r="B10" s="204"/>
      <c r="C10" s="404"/>
      <c r="D10" s="404"/>
      <c r="E10" s="162">
        <f t="shared" si="0"/>
        <v>0</v>
      </c>
    </row>
    <row r="11" spans="1:5" ht="15.75">
      <c r="A11" s="140">
        <v>6</v>
      </c>
      <c r="B11" s="204"/>
      <c r="C11" s="404"/>
      <c r="D11" s="404"/>
      <c r="E11" s="162">
        <f t="shared" si="0"/>
        <v>0</v>
      </c>
    </row>
    <row r="12" spans="1:5" ht="15.75">
      <c r="A12" s="140">
        <v>7</v>
      </c>
      <c r="B12" s="204"/>
      <c r="C12" s="404"/>
      <c r="D12" s="404"/>
      <c r="E12" s="162">
        <f t="shared" si="0"/>
        <v>0</v>
      </c>
    </row>
    <row r="13" spans="1:5" ht="15.75">
      <c r="A13" s="140">
        <v>8</v>
      </c>
      <c r="B13" s="204"/>
      <c r="C13" s="404"/>
      <c r="D13" s="404"/>
      <c r="E13" s="162">
        <f t="shared" si="0"/>
        <v>0</v>
      </c>
    </row>
    <row r="14" spans="1:5" ht="15.75">
      <c r="A14" s="140">
        <v>9</v>
      </c>
      <c r="B14" s="204"/>
      <c r="C14" s="404"/>
      <c r="D14" s="404"/>
      <c r="E14" s="162">
        <f t="shared" si="0"/>
        <v>0</v>
      </c>
    </row>
    <row r="15" spans="1:5" ht="15.75">
      <c r="A15" s="140">
        <v>10</v>
      </c>
      <c r="B15" s="204"/>
      <c r="C15" s="404"/>
      <c r="D15" s="404"/>
      <c r="E15" s="162">
        <f t="shared" si="0"/>
        <v>0</v>
      </c>
    </row>
    <row r="16" spans="1:5" ht="15.75">
      <c r="A16" s="140">
        <v>11</v>
      </c>
      <c r="B16" s="204"/>
      <c r="C16" s="404"/>
      <c r="D16" s="404"/>
      <c r="E16" s="162">
        <f t="shared" si="0"/>
        <v>0</v>
      </c>
    </row>
    <row r="17" spans="1:5" ht="15.75">
      <c r="A17" s="140">
        <v>12</v>
      </c>
      <c r="B17" s="204"/>
      <c r="C17" s="404"/>
      <c r="D17" s="404"/>
      <c r="E17" s="162">
        <f t="shared" si="0"/>
        <v>0</v>
      </c>
    </row>
    <row r="18" spans="1:5" ht="15.75">
      <c r="A18" s="140">
        <v>13</v>
      </c>
      <c r="B18" s="204"/>
      <c r="C18" s="404"/>
      <c r="D18" s="404"/>
      <c r="E18" s="162">
        <f t="shared" si="0"/>
        <v>0</v>
      </c>
    </row>
    <row r="19" spans="1:5" ht="15.75">
      <c r="A19" s="140">
        <v>14</v>
      </c>
      <c r="B19" s="204"/>
      <c r="C19" s="404"/>
      <c r="D19" s="404"/>
      <c r="E19" s="162">
        <f t="shared" si="0"/>
        <v>0</v>
      </c>
    </row>
    <row r="20" spans="1:5" ht="15.75">
      <c r="A20" s="59">
        <v>15</v>
      </c>
      <c r="B20" s="141"/>
      <c r="C20" s="142"/>
      <c r="D20" s="142"/>
      <c r="E20" s="163">
        <f t="shared" si="0"/>
        <v>0</v>
      </c>
    </row>
    <row r="21" spans="1:5" ht="15.75">
      <c r="A21" s="59">
        <v>16</v>
      </c>
      <c r="B21" s="113"/>
      <c r="C21" s="114"/>
      <c r="D21" s="114"/>
      <c r="E21" s="163">
        <f t="shared" si="0"/>
        <v>0</v>
      </c>
    </row>
    <row r="22" spans="1:5" ht="15.75">
      <c r="A22" s="59">
        <v>17</v>
      </c>
      <c r="B22" s="113"/>
      <c r="C22" s="114"/>
      <c r="D22" s="114"/>
      <c r="E22" s="163">
        <f t="shared" si="0"/>
        <v>0</v>
      </c>
    </row>
    <row r="23" spans="1:5" ht="15.75">
      <c r="A23" s="59">
        <v>18</v>
      </c>
      <c r="B23" s="113"/>
      <c r="C23" s="114"/>
      <c r="D23" s="114"/>
      <c r="E23" s="163">
        <f t="shared" si="0"/>
        <v>0</v>
      </c>
    </row>
    <row r="24" spans="1:5" ht="15.75">
      <c r="A24" s="59">
        <v>19</v>
      </c>
      <c r="B24" s="113"/>
      <c r="C24" s="114"/>
      <c r="D24" s="114"/>
      <c r="E24" s="163">
        <f t="shared" si="0"/>
        <v>0</v>
      </c>
    </row>
    <row r="25" spans="1:5" ht="15.75">
      <c r="A25" s="59">
        <v>20</v>
      </c>
      <c r="B25" s="113"/>
      <c r="C25" s="114"/>
      <c r="D25" s="114"/>
      <c r="E25" s="163">
        <f t="shared" si="0"/>
        <v>0</v>
      </c>
    </row>
  </sheetData>
  <sheetProtection password="F957" sheet="1" objects="1" formatColumns="0" formatRows="0"/>
  <mergeCells count="5">
    <mergeCell ref="E3:E5"/>
    <mergeCell ref="A3:A5"/>
    <mergeCell ref="B3:B5"/>
    <mergeCell ref="C3:D3"/>
    <mergeCell ref="C4:D4"/>
  </mergeCells>
  <hyperlinks>
    <hyperlink ref="B1" location="СХЕМА!A1" display="вернуться к схеме"/>
  </hyperlinks>
  <printOptions/>
  <pageMargins left="0.1968503937007874" right="0.2755905511811024" top="0.984251968503937" bottom="0.984251968503937" header="0.5118110236220472" footer="0.5118110236220472"/>
  <pageSetup fitToHeight="1" fitToWidth="1" horizontalDpi="300" verticalDpi="300" orientation="landscape" paperSize="9" r:id="rId1"/>
  <headerFooter alignWithMargins="0">
    <oddFooter>&amp;L&amp;"Arial,курсив"© МРАПМСБ&amp;R&amp;"Arial,курсив"&amp;D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Q66"/>
  <sheetViews>
    <sheetView zoomScale="75" zoomScaleNormal="75" zoomScaleSheetLayoutView="75" zoomScalePageLayoutView="0" workbookViewId="0" topLeftCell="A1">
      <selection activeCell="I46" sqref="I46"/>
    </sheetView>
  </sheetViews>
  <sheetFormatPr defaultColWidth="9.140625" defaultRowHeight="12.75"/>
  <cols>
    <col min="1" max="1" width="4.57421875" style="24" customWidth="1"/>
    <col min="2" max="2" width="28.28125" style="24" customWidth="1"/>
    <col min="3" max="3" width="10.00390625" style="24" customWidth="1"/>
    <col min="4" max="16" width="15.140625" style="24" customWidth="1"/>
    <col min="17" max="16384" width="9.140625" style="24" customWidth="1"/>
  </cols>
  <sheetData>
    <row r="1" spans="1:14" ht="12.75">
      <c r="A1" s="55"/>
      <c r="B1" s="6" t="s">
        <v>123</v>
      </c>
      <c r="N1" s="55"/>
    </row>
    <row r="2" spans="2:3" ht="20.25">
      <c r="B2" s="75" t="s">
        <v>144</v>
      </c>
      <c r="C2" s="170" t="s">
        <v>225</v>
      </c>
    </row>
    <row r="3" spans="2:15" ht="12.75">
      <c r="B3" s="167" t="s">
        <v>226</v>
      </c>
      <c r="C3" s="171">
        <v>25</v>
      </c>
      <c r="D3" s="169">
        <f>SUM(D7,D10,D13,D16,D19,D22,D25,D28,D31,D34,D37,D40,D43,D46,D49,D52,D55,D58,D61,D64)/$C$3</f>
        <v>0</v>
      </c>
      <c r="E3" s="168">
        <f aca="true" t="shared" si="0" ref="E3:O3">SUM(E7,E10,E13,E16,E19,E22,E25,E28,E31,E34,E37,E40,E43,E46,E49,E52,E55,E58,E61,E64)/$C$3</f>
        <v>0</v>
      </c>
      <c r="F3" s="168">
        <f t="shared" si="0"/>
        <v>0</v>
      </c>
      <c r="G3" s="168">
        <f t="shared" si="0"/>
        <v>0</v>
      </c>
      <c r="H3" s="168">
        <f t="shared" si="0"/>
        <v>0</v>
      </c>
      <c r="I3" s="168">
        <f t="shared" si="0"/>
        <v>0</v>
      </c>
      <c r="J3" s="168">
        <f t="shared" si="0"/>
        <v>0</v>
      </c>
      <c r="K3" s="168">
        <f t="shared" si="0"/>
        <v>0</v>
      </c>
      <c r="L3" s="168">
        <f t="shared" si="0"/>
        <v>0</v>
      </c>
      <c r="M3" s="168">
        <f t="shared" si="0"/>
        <v>0</v>
      </c>
      <c r="N3" s="168">
        <f t="shared" si="0"/>
        <v>0</v>
      </c>
      <c r="O3" s="168">
        <f t="shared" si="0"/>
        <v>0</v>
      </c>
    </row>
    <row r="4" spans="1:16" ht="15.75">
      <c r="A4" s="708" t="s">
        <v>125</v>
      </c>
      <c r="B4" s="708" t="s">
        <v>105</v>
      </c>
      <c r="C4" s="708" t="s">
        <v>145</v>
      </c>
      <c r="D4" s="708" t="s">
        <v>126</v>
      </c>
      <c r="E4" s="708"/>
      <c r="F4" s="708"/>
      <c r="G4" s="708"/>
      <c r="H4" s="708"/>
      <c r="I4" s="708"/>
      <c r="J4" s="730"/>
      <c r="K4" s="730"/>
      <c r="L4" s="730"/>
      <c r="M4" s="730"/>
      <c r="N4" s="730"/>
      <c r="O4" s="730"/>
      <c r="P4" s="707" t="s">
        <v>127</v>
      </c>
    </row>
    <row r="5" spans="1:16" ht="16.5" thickBot="1">
      <c r="A5" s="708"/>
      <c r="B5" s="708"/>
      <c r="C5" s="708"/>
      <c r="D5" s="145">
        <f>'Приложение 1 (На печать 1)'!C8</f>
        <v>42126</v>
      </c>
      <c r="E5" s="145">
        <f>'Приложение 1 (На печать 1)'!D8</f>
        <v>42157</v>
      </c>
      <c r="F5" s="145">
        <f>'Приложение 1 (На печать 1)'!E8</f>
        <v>42188</v>
      </c>
      <c r="G5" s="145">
        <f>'Приложение 1 (На печать 1)'!F8</f>
        <v>42219</v>
      </c>
      <c r="H5" s="145">
        <f>'Приложение 1 (На печать 1)'!G8</f>
        <v>42250</v>
      </c>
      <c r="I5" s="145">
        <f>'Приложение 1 (На печать 1)'!H8</f>
        <v>42281</v>
      </c>
      <c r="J5" s="145">
        <f>'Приложение 1 (На печать 1)'!I8</f>
        <v>42312</v>
      </c>
      <c r="K5" s="145">
        <f>'Приложение 1 (На печать 1)'!J8</f>
        <v>42343</v>
      </c>
      <c r="L5" s="145">
        <f>'Приложение 1 (На печать 1)'!K8</f>
        <v>42374</v>
      </c>
      <c r="M5" s="145">
        <f>'Приложение 1 (На печать 1)'!L8</f>
        <v>42405</v>
      </c>
      <c r="N5" s="145">
        <f>'Приложение 1 (На печать 1)'!M8</f>
        <v>42436</v>
      </c>
      <c r="O5" s="145">
        <f>'Приложение 1 (На печать 1)'!N8</f>
        <v>42467</v>
      </c>
      <c r="P5" s="707"/>
    </row>
    <row r="6" spans="1:16" ht="15.75">
      <c r="A6" s="732" t="s">
        <v>132</v>
      </c>
      <c r="B6" s="733"/>
      <c r="C6" s="734"/>
      <c r="D6" s="675">
        <f>SUMIF($C$7:$C$66,"Сумма",D7:D66)</f>
        <v>0</v>
      </c>
      <c r="E6" s="676">
        <f aca="true" t="shared" si="1" ref="E6:P6">SUMIF($C$7:$C$66,"Сумма",E7:E66)</f>
        <v>0</v>
      </c>
      <c r="F6" s="676">
        <f t="shared" si="1"/>
        <v>0</v>
      </c>
      <c r="G6" s="676">
        <f t="shared" si="1"/>
        <v>0</v>
      </c>
      <c r="H6" s="676">
        <f t="shared" si="1"/>
        <v>0</v>
      </c>
      <c r="I6" s="676">
        <f t="shared" si="1"/>
        <v>0</v>
      </c>
      <c r="J6" s="676">
        <f t="shared" si="1"/>
        <v>0</v>
      </c>
      <c r="K6" s="676">
        <f t="shared" si="1"/>
        <v>0</v>
      </c>
      <c r="L6" s="676">
        <f t="shared" si="1"/>
        <v>0</v>
      </c>
      <c r="M6" s="676">
        <f t="shared" si="1"/>
        <v>0</v>
      </c>
      <c r="N6" s="676">
        <f t="shared" si="1"/>
        <v>0</v>
      </c>
      <c r="O6" s="676">
        <f t="shared" si="1"/>
        <v>0</v>
      </c>
      <c r="P6" s="676">
        <f t="shared" si="1"/>
        <v>0</v>
      </c>
    </row>
    <row r="7" spans="1:16" ht="15">
      <c r="A7" s="726">
        <v>1</v>
      </c>
      <c r="B7" s="723">
        <f>'4.5. Цена'!B6</f>
        <v>0</v>
      </c>
      <c r="C7" s="76" t="s">
        <v>146</v>
      </c>
      <c r="D7" s="172">
        <v>0</v>
      </c>
      <c r="E7" s="172">
        <v>0</v>
      </c>
      <c r="F7" s="172">
        <v>0</v>
      </c>
      <c r="G7" s="172">
        <v>0</v>
      </c>
      <c r="H7" s="172">
        <v>0</v>
      </c>
      <c r="I7" s="172">
        <v>0</v>
      </c>
      <c r="J7" s="172">
        <v>0</v>
      </c>
      <c r="K7" s="172">
        <v>0</v>
      </c>
      <c r="L7" s="172">
        <v>0</v>
      </c>
      <c r="M7" s="172">
        <v>0</v>
      </c>
      <c r="N7" s="172">
        <v>0</v>
      </c>
      <c r="O7" s="172">
        <v>0</v>
      </c>
      <c r="P7" s="165">
        <f>SUM(D7:O7)</f>
        <v>0</v>
      </c>
    </row>
    <row r="8" spans="1:16" ht="15">
      <c r="A8" s="727"/>
      <c r="B8" s="724"/>
      <c r="C8" s="77" t="s">
        <v>147</v>
      </c>
      <c r="D8" s="173">
        <f>'4.5. Цена'!$E$6</f>
        <v>0</v>
      </c>
      <c r="E8" s="173">
        <f>'4.5. Цена'!$E$6</f>
        <v>0</v>
      </c>
      <c r="F8" s="173">
        <f>'4.5. Цена'!$E$6</f>
        <v>0</v>
      </c>
      <c r="G8" s="173">
        <f>'4.5. Цена'!$E$6</f>
        <v>0</v>
      </c>
      <c r="H8" s="173">
        <f>'4.5. Цена'!$E$6</f>
        <v>0</v>
      </c>
      <c r="I8" s="173">
        <f>'4.5. Цена'!$E$6</f>
        <v>0</v>
      </c>
      <c r="J8" s="173">
        <f>'4.5. Цена'!$E$6</f>
        <v>0</v>
      </c>
      <c r="K8" s="173">
        <f>'4.5. Цена'!$E$6</f>
        <v>0</v>
      </c>
      <c r="L8" s="173">
        <f>'4.5. Цена'!$E$6</f>
        <v>0</v>
      </c>
      <c r="M8" s="173">
        <f>'4.5. Цена'!$E$6</f>
        <v>0</v>
      </c>
      <c r="N8" s="173">
        <f>'4.5. Цена'!$E$6</f>
        <v>0</v>
      </c>
      <c r="O8" s="173">
        <f>'4.5. Цена'!$E$6</f>
        <v>0</v>
      </c>
      <c r="P8" s="166">
        <f>O8</f>
        <v>0</v>
      </c>
    </row>
    <row r="9" spans="1:16" ht="16.5" thickBot="1">
      <c r="A9" s="728"/>
      <c r="B9" s="725"/>
      <c r="C9" s="78" t="s">
        <v>148</v>
      </c>
      <c r="D9" s="144">
        <f aca="true" t="shared" si="2" ref="D9:O9">D7*D8</f>
        <v>0</v>
      </c>
      <c r="E9" s="144">
        <f t="shared" si="2"/>
        <v>0</v>
      </c>
      <c r="F9" s="144">
        <f t="shared" si="2"/>
        <v>0</v>
      </c>
      <c r="G9" s="144">
        <f t="shared" si="2"/>
        <v>0</v>
      </c>
      <c r="H9" s="144">
        <f t="shared" si="2"/>
        <v>0</v>
      </c>
      <c r="I9" s="144">
        <f t="shared" si="2"/>
        <v>0</v>
      </c>
      <c r="J9" s="144">
        <f t="shared" si="2"/>
        <v>0</v>
      </c>
      <c r="K9" s="144">
        <f t="shared" si="2"/>
        <v>0</v>
      </c>
      <c r="L9" s="144">
        <f t="shared" si="2"/>
        <v>0</v>
      </c>
      <c r="M9" s="144">
        <f t="shared" si="2"/>
        <v>0</v>
      </c>
      <c r="N9" s="144">
        <f t="shared" si="2"/>
        <v>0</v>
      </c>
      <c r="O9" s="144">
        <f t="shared" si="2"/>
        <v>0</v>
      </c>
      <c r="P9" s="164">
        <f>SUM(D9:O9)</f>
        <v>0</v>
      </c>
    </row>
    <row r="10" spans="1:16" ht="15">
      <c r="A10" s="726">
        <v>2</v>
      </c>
      <c r="B10" s="729">
        <f>'4.5. Цена'!B7</f>
        <v>0</v>
      </c>
      <c r="C10" s="79" t="s">
        <v>146</v>
      </c>
      <c r="D10" s="172">
        <v>0</v>
      </c>
      <c r="E10" s="172">
        <v>0</v>
      </c>
      <c r="F10" s="172">
        <v>0</v>
      </c>
      <c r="G10" s="172">
        <v>0</v>
      </c>
      <c r="H10" s="172">
        <v>0</v>
      </c>
      <c r="I10" s="172">
        <v>0</v>
      </c>
      <c r="J10" s="172">
        <v>0</v>
      </c>
      <c r="K10" s="172">
        <v>0</v>
      </c>
      <c r="L10" s="172">
        <v>0</v>
      </c>
      <c r="M10" s="172">
        <v>0</v>
      </c>
      <c r="N10" s="172">
        <v>0</v>
      </c>
      <c r="O10" s="172">
        <v>0</v>
      </c>
      <c r="P10" s="165">
        <f>SUM(D10:O10)</f>
        <v>0</v>
      </c>
    </row>
    <row r="11" spans="1:16" ht="15">
      <c r="A11" s="727"/>
      <c r="B11" s="724"/>
      <c r="C11" s="77" t="s">
        <v>147</v>
      </c>
      <c r="D11" s="173">
        <f>'4.5. Цена'!$E$7</f>
        <v>0</v>
      </c>
      <c r="E11" s="173">
        <f>'4.5. Цена'!$E$7</f>
        <v>0</v>
      </c>
      <c r="F11" s="173">
        <f>'4.5. Цена'!$E$7</f>
        <v>0</v>
      </c>
      <c r="G11" s="173">
        <f>'4.5. Цена'!$E$7</f>
        <v>0</v>
      </c>
      <c r="H11" s="173">
        <f>'4.5. Цена'!$E$7</f>
        <v>0</v>
      </c>
      <c r="I11" s="173">
        <f>'4.5. Цена'!$E$7</f>
        <v>0</v>
      </c>
      <c r="J11" s="173">
        <f>'4.5. Цена'!$E$7</f>
        <v>0</v>
      </c>
      <c r="K11" s="173">
        <f>'4.5. Цена'!$E$7</f>
        <v>0</v>
      </c>
      <c r="L11" s="173">
        <f>'4.5. Цена'!$E$7</f>
        <v>0</v>
      </c>
      <c r="M11" s="173">
        <f>'4.5. Цена'!$E$7</f>
        <v>0</v>
      </c>
      <c r="N11" s="173">
        <f>'4.5. Цена'!$E$7</f>
        <v>0</v>
      </c>
      <c r="O11" s="173">
        <f>'4.5. Цена'!$E$7</f>
        <v>0</v>
      </c>
      <c r="P11" s="166">
        <f>O11</f>
        <v>0</v>
      </c>
    </row>
    <row r="12" spans="1:16" ht="16.5" thickBot="1">
      <c r="A12" s="728"/>
      <c r="B12" s="725"/>
      <c r="C12" s="78" t="s">
        <v>148</v>
      </c>
      <c r="D12" s="144">
        <f aca="true" t="shared" si="3" ref="D12:O12">D10*D11</f>
        <v>0</v>
      </c>
      <c r="E12" s="144">
        <f t="shared" si="3"/>
        <v>0</v>
      </c>
      <c r="F12" s="144">
        <f t="shared" si="3"/>
        <v>0</v>
      </c>
      <c r="G12" s="144">
        <f t="shared" si="3"/>
        <v>0</v>
      </c>
      <c r="H12" s="144">
        <f t="shared" si="3"/>
        <v>0</v>
      </c>
      <c r="I12" s="144">
        <f t="shared" si="3"/>
        <v>0</v>
      </c>
      <c r="J12" s="144">
        <f t="shared" si="3"/>
        <v>0</v>
      </c>
      <c r="K12" s="144">
        <f t="shared" si="3"/>
        <v>0</v>
      </c>
      <c r="L12" s="144">
        <f t="shared" si="3"/>
        <v>0</v>
      </c>
      <c r="M12" s="144">
        <f t="shared" si="3"/>
        <v>0</v>
      </c>
      <c r="N12" s="144">
        <f t="shared" si="3"/>
        <v>0</v>
      </c>
      <c r="O12" s="144">
        <f t="shared" si="3"/>
        <v>0</v>
      </c>
      <c r="P12" s="164">
        <f>SUM(D12:O12)</f>
        <v>0</v>
      </c>
    </row>
    <row r="13" spans="1:16" ht="15">
      <c r="A13" s="726">
        <v>3</v>
      </c>
      <c r="B13" s="729">
        <f>'4.5. Цена'!B8</f>
        <v>0</v>
      </c>
      <c r="C13" s="79" t="s">
        <v>146</v>
      </c>
      <c r="D13" s="172">
        <v>0</v>
      </c>
      <c r="E13" s="172">
        <v>0</v>
      </c>
      <c r="F13" s="172">
        <v>0</v>
      </c>
      <c r="G13" s="172">
        <v>0</v>
      </c>
      <c r="H13" s="172">
        <v>0</v>
      </c>
      <c r="I13" s="172">
        <v>0</v>
      </c>
      <c r="J13" s="172">
        <v>0</v>
      </c>
      <c r="K13" s="172">
        <v>0</v>
      </c>
      <c r="L13" s="172">
        <v>0</v>
      </c>
      <c r="M13" s="172">
        <v>0</v>
      </c>
      <c r="N13" s="172">
        <v>0</v>
      </c>
      <c r="O13" s="172">
        <v>0</v>
      </c>
      <c r="P13" s="165">
        <f>SUM(D13:O13)</f>
        <v>0</v>
      </c>
    </row>
    <row r="14" spans="1:16" ht="15">
      <c r="A14" s="727"/>
      <c r="B14" s="724"/>
      <c r="C14" s="77" t="s">
        <v>147</v>
      </c>
      <c r="D14" s="173">
        <f>'4.5. Цена'!$E$8</f>
        <v>0</v>
      </c>
      <c r="E14" s="173">
        <f>'4.5. Цена'!$E$8</f>
        <v>0</v>
      </c>
      <c r="F14" s="173">
        <f>'4.5. Цена'!$E$8</f>
        <v>0</v>
      </c>
      <c r="G14" s="173">
        <f>'4.5. Цена'!$E$8</f>
        <v>0</v>
      </c>
      <c r="H14" s="173">
        <f>'4.5. Цена'!$E$8</f>
        <v>0</v>
      </c>
      <c r="I14" s="173">
        <f>'4.5. Цена'!$E$8</f>
        <v>0</v>
      </c>
      <c r="J14" s="173">
        <f>'4.5. Цена'!$E$8</f>
        <v>0</v>
      </c>
      <c r="K14" s="173">
        <f>'4.5. Цена'!$E$8</f>
        <v>0</v>
      </c>
      <c r="L14" s="173">
        <f>'4.5. Цена'!$E$8</f>
        <v>0</v>
      </c>
      <c r="M14" s="173">
        <f>'4.5. Цена'!$E$8</f>
        <v>0</v>
      </c>
      <c r="N14" s="173">
        <f>'4.5. Цена'!$E$8</f>
        <v>0</v>
      </c>
      <c r="O14" s="173">
        <f>'4.5. Цена'!$E$8</f>
        <v>0</v>
      </c>
      <c r="P14" s="166">
        <f>O14</f>
        <v>0</v>
      </c>
    </row>
    <row r="15" spans="1:16" ht="16.5" thickBot="1">
      <c r="A15" s="728"/>
      <c r="B15" s="725"/>
      <c r="C15" s="78" t="s">
        <v>148</v>
      </c>
      <c r="D15" s="144">
        <f aca="true" t="shared" si="4" ref="D15:O15">D13*D14</f>
        <v>0</v>
      </c>
      <c r="E15" s="144">
        <f t="shared" si="4"/>
        <v>0</v>
      </c>
      <c r="F15" s="144">
        <f t="shared" si="4"/>
        <v>0</v>
      </c>
      <c r="G15" s="144">
        <f t="shared" si="4"/>
        <v>0</v>
      </c>
      <c r="H15" s="144">
        <f t="shared" si="4"/>
        <v>0</v>
      </c>
      <c r="I15" s="144">
        <f t="shared" si="4"/>
        <v>0</v>
      </c>
      <c r="J15" s="144">
        <f t="shared" si="4"/>
        <v>0</v>
      </c>
      <c r="K15" s="144">
        <f t="shared" si="4"/>
        <v>0</v>
      </c>
      <c r="L15" s="144">
        <f t="shared" si="4"/>
        <v>0</v>
      </c>
      <c r="M15" s="144">
        <f t="shared" si="4"/>
        <v>0</v>
      </c>
      <c r="N15" s="144">
        <f t="shared" si="4"/>
        <v>0</v>
      </c>
      <c r="O15" s="144">
        <f t="shared" si="4"/>
        <v>0</v>
      </c>
      <c r="P15" s="164">
        <f>SUM(D15:O15)</f>
        <v>0</v>
      </c>
    </row>
    <row r="16" spans="1:16" ht="15">
      <c r="A16" s="726">
        <v>4</v>
      </c>
      <c r="B16" s="729">
        <f>'4.5. Цена'!B9</f>
        <v>0</v>
      </c>
      <c r="C16" s="79" t="s">
        <v>146</v>
      </c>
      <c r="D16" s="172">
        <v>0</v>
      </c>
      <c r="E16" s="172">
        <v>0</v>
      </c>
      <c r="F16" s="172">
        <v>0</v>
      </c>
      <c r="G16" s="172">
        <v>0</v>
      </c>
      <c r="H16" s="172">
        <v>0</v>
      </c>
      <c r="I16" s="172">
        <v>0</v>
      </c>
      <c r="J16" s="172">
        <v>0</v>
      </c>
      <c r="K16" s="172">
        <v>0</v>
      </c>
      <c r="L16" s="172">
        <v>0</v>
      </c>
      <c r="M16" s="172">
        <v>0</v>
      </c>
      <c r="N16" s="172">
        <v>0</v>
      </c>
      <c r="O16" s="172">
        <v>0</v>
      </c>
      <c r="P16" s="165">
        <f>SUM(D16:O16)</f>
        <v>0</v>
      </c>
    </row>
    <row r="17" spans="1:16" ht="15">
      <c r="A17" s="727"/>
      <c r="B17" s="724"/>
      <c r="C17" s="77" t="s">
        <v>147</v>
      </c>
      <c r="D17" s="173">
        <f>'4.5. Цена'!$E$9</f>
        <v>0</v>
      </c>
      <c r="E17" s="173">
        <f>'4.5. Цена'!$E$9</f>
        <v>0</v>
      </c>
      <c r="F17" s="173">
        <f>'4.5. Цена'!$E$9</f>
        <v>0</v>
      </c>
      <c r="G17" s="173">
        <f>'4.5. Цена'!$E$9</f>
        <v>0</v>
      </c>
      <c r="H17" s="173">
        <f>'4.5. Цена'!$E$9</f>
        <v>0</v>
      </c>
      <c r="I17" s="173">
        <f>'4.5. Цена'!$E$9</f>
        <v>0</v>
      </c>
      <c r="J17" s="173">
        <f>'4.5. Цена'!$E$9</f>
        <v>0</v>
      </c>
      <c r="K17" s="173">
        <f>'4.5. Цена'!$E$9</f>
        <v>0</v>
      </c>
      <c r="L17" s="173">
        <f>'4.5. Цена'!$E$9</f>
        <v>0</v>
      </c>
      <c r="M17" s="173">
        <f>'4.5. Цена'!$E$9</f>
        <v>0</v>
      </c>
      <c r="N17" s="173">
        <f>'4.5. Цена'!$E$9</f>
        <v>0</v>
      </c>
      <c r="O17" s="173">
        <f>'4.5. Цена'!$E$9</f>
        <v>0</v>
      </c>
      <c r="P17" s="166">
        <f>O17</f>
        <v>0</v>
      </c>
    </row>
    <row r="18" spans="1:16" ht="16.5" thickBot="1">
      <c r="A18" s="728"/>
      <c r="B18" s="725"/>
      <c r="C18" s="78" t="s">
        <v>148</v>
      </c>
      <c r="D18" s="144">
        <f aca="true" t="shared" si="5" ref="D18:O18">D16*D17</f>
        <v>0</v>
      </c>
      <c r="E18" s="144">
        <f t="shared" si="5"/>
        <v>0</v>
      </c>
      <c r="F18" s="144">
        <f t="shared" si="5"/>
        <v>0</v>
      </c>
      <c r="G18" s="144">
        <f t="shared" si="5"/>
        <v>0</v>
      </c>
      <c r="H18" s="144">
        <f t="shared" si="5"/>
        <v>0</v>
      </c>
      <c r="I18" s="144">
        <f t="shared" si="5"/>
        <v>0</v>
      </c>
      <c r="J18" s="144">
        <f t="shared" si="5"/>
        <v>0</v>
      </c>
      <c r="K18" s="144">
        <f t="shared" si="5"/>
        <v>0</v>
      </c>
      <c r="L18" s="144">
        <f t="shared" si="5"/>
        <v>0</v>
      </c>
      <c r="M18" s="144">
        <f t="shared" si="5"/>
        <v>0</v>
      </c>
      <c r="N18" s="144">
        <f t="shared" si="5"/>
        <v>0</v>
      </c>
      <c r="O18" s="144">
        <f t="shared" si="5"/>
        <v>0</v>
      </c>
      <c r="P18" s="164">
        <f>SUM(D18:O18)</f>
        <v>0</v>
      </c>
    </row>
    <row r="19" spans="1:16" ht="15" customHeight="1">
      <c r="A19" s="726">
        <v>5</v>
      </c>
      <c r="B19" s="729">
        <f>'4.5. Цена'!B10</f>
        <v>0</v>
      </c>
      <c r="C19" s="79" t="s">
        <v>146</v>
      </c>
      <c r="D19" s="172">
        <v>0</v>
      </c>
      <c r="E19" s="172">
        <v>0</v>
      </c>
      <c r="F19" s="172">
        <v>0</v>
      </c>
      <c r="G19" s="172">
        <v>0</v>
      </c>
      <c r="H19" s="172">
        <v>0</v>
      </c>
      <c r="I19" s="172">
        <v>0</v>
      </c>
      <c r="J19" s="172">
        <v>0</v>
      </c>
      <c r="K19" s="172">
        <v>0</v>
      </c>
      <c r="L19" s="172">
        <v>0</v>
      </c>
      <c r="M19" s="172">
        <v>0</v>
      </c>
      <c r="N19" s="172">
        <v>0</v>
      </c>
      <c r="O19" s="172">
        <v>0</v>
      </c>
      <c r="P19" s="165">
        <f>SUM(D19:O19)</f>
        <v>0</v>
      </c>
    </row>
    <row r="20" spans="1:16" ht="15" customHeight="1">
      <c r="A20" s="727"/>
      <c r="B20" s="724"/>
      <c r="C20" s="77" t="s">
        <v>147</v>
      </c>
      <c r="D20" s="173">
        <f>'4.5. Цена'!$E$10</f>
        <v>0</v>
      </c>
      <c r="E20" s="173">
        <f>'4.5. Цена'!$E$10</f>
        <v>0</v>
      </c>
      <c r="F20" s="173">
        <f>'4.5. Цена'!$E$10</f>
        <v>0</v>
      </c>
      <c r="G20" s="173">
        <f>'4.5. Цена'!$E$10</f>
        <v>0</v>
      </c>
      <c r="H20" s="173">
        <f>'4.5. Цена'!$E$10</f>
        <v>0</v>
      </c>
      <c r="I20" s="173">
        <f>'4.5. Цена'!$E$10</f>
        <v>0</v>
      </c>
      <c r="J20" s="173">
        <f>'4.5. Цена'!$E$10</f>
        <v>0</v>
      </c>
      <c r="K20" s="173">
        <f>'4.5. Цена'!$E$10</f>
        <v>0</v>
      </c>
      <c r="L20" s="173">
        <f>'4.5. Цена'!$E$10</f>
        <v>0</v>
      </c>
      <c r="M20" s="173">
        <f>'4.5. Цена'!$E$10</f>
        <v>0</v>
      </c>
      <c r="N20" s="173">
        <f>'4.5. Цена'!$E$10</f>
        <v>0</v>
      </c>
      <c r="O20" s="173">
        <f>'4.5. Цена'!$E$10</f>
        <v>0</v>
      </c>
      <c r="P20" s="166">
        <f>O20</f>
        <v>0</v>
      </c>
    </row>
    <row r="21" spans="1:16" ht="16.5" thickBot="1">
      <c r="A21" s="728"/>
      <c r="B21" s="725"/>
      <c r="C21" s="78" t="s">
        <v>148</v>
      </c>
      <c r="D21" s="144">
        <f aca="true" t="shared" si="6" ref="D21:O21">D19*D20</f>
        <v>0</v>
      </c>
      <c r="E21" s="144">
        <f t="shared" si="6"/>
        <v>0</v>
      </c>
      <c r="F21" s="144">
        <f t="shared" si="6"/>
        <v>0</v>
      </c>
      <c r="G21" s="144">
        <f t="shared" si="6"/>
        <v>0</v>
      </c>
      <c r="H21" s="144">
        <f t="shared" si="6"/>
        <v>0</v>
      </c>
      <c r="I21" s="144">
        <f t="shared" si="6"/>
        <v>0</v>
      </c>
      <c r="J21" s="144">
        <f t="shared" si="6"/>
        <v>0</v>
      </c>
      <c r="K21" s="144">
        <f t="shared" si="6"/>
        <v>0</v>
      </c>
      <c r="L21" s="144">
        <f t="shared" si="6"/>
        <v>0</v>
      </c>
      <c r="M21" s="144">
        <f t="shared" si="6"/>
        <v>0</v>
      </c>
      <c r="N21" s="144">
        <f t="shared" si="6"/>
        <v>0</v>
      </c>
      <c r="O21" s="144">
        <f t="shared" si="6"/>
        <v>0</v>
      </c>
      <c r="P21" s="164">
        <f>SUM(D21:O21)</f>
        <v>0</v>
      </c>
    </row>
    <row r="22" spans="1:16" ht="15">
      <c r="A22" s="731">
        <v>6</v>
      </c>
      <c r="B22" s="729">
        <f>'4.5. Цена'!B11</f>
        <v>0</v>
      </c>
      <c r="C22" s="80" t="s">
        <v>146</v>
      </c>
      <c r="D22" s="172">
        <v>0</v>
      </c>
      <c r="E22" s="172">
        <v>0</v>
      </c>
      <c r="F22" s="172">
        <v>0</v>
      </c>
      <c r="G22" s="172">
        <v>0</v>
      </c>
      <c r="H22" s="172">
        <v>0</v>
      </c>
      <c r="I22" s="172">
        <v>0</v>
      </c>
      <c r="J22" s="172">
        <v>0</v>
      </c>
      <c r="K22" s="172">
        <v>0</v>
      </c>
      <c r="L22" s="172">
        <v>0</v>
      </c>
      <c r="M22" s="172">
        <v>0</v>
      </c>
      <c r="N22" s="172">
        <v>0</v>
      </c>
      <c r="O22" s="172">
        <v>0</v>
      </c>
      <c r="P22" s="165">
        <f>SUM(D22:O22)</f>
        <v>0</v>
      </c>
    </row>
    <row r="23" spans="1:16" ht="15">
      <c r="A23" s="727"/>
      <c r="B23" s="724"/>
      <c r="C23" s="77" t="s">
        <v>147</v>
      </c>
      <c r="D23" s="173">
        <f>'4.5. Цена'!$E$11</f>
        <v>0</v>
      </c>
      <c r="E23" s="173">
        <f>'4.5. Цена'!$E$11</f>
        <v>0</v>
      </c>
      <c r="F23" s="173">
        <f>'4.5. Цена'!$E$11</f>
        <v>0</v>
      </c>
      <c r="G23" s="173">
        <f>'4.5. Цена'!$E$11</f>
        <v>0</v>
      </c>
      <c r="H23" s="173">
        <f>'4.5. Цена'!$E$11</f>
        <v>0</v>
      </c>
      <c r="I23" s="173">
        <f>'4.5. Цена'!$E$11</f>
        <v>0</v>
      </c>
      <c r="J23" s="173">
        <f>'4.5. Цена'!$E$11</f>
        <v>0</v>
      </c>
      <c r="K23" s="173">
        <f>'4.5. Цена'!$E$11</f>
        <v>0</v>
      </c>
      <c r="L23" s="173">
        <f>'4.5. Цена'!$E$11</f>
        <v>0</v>
      </c>
      <c r="M23" s="173">
        <f>'4.5. Цена'!$E$11</f>
        <v>0</v>
      </c>
      <c r="N23" s="173">
        <f>'4.5. Цена'!$E$11</f>
        <v>0</v>
      </c>
      <c r="O23" s="173">
        <f>'4.5. Цена'!$E$11</f>
        <v>0</v>
      </c>
      <c r="P23" s="166">
        <f>O23</f>
        <v>0</v>
      </c>
    </row>
    <row r="24" spans="1:16" ht="16.5" thickBot="1">
      <c r="A24" s="728"/>
      <c r="B24" s="725"/>
      <c r="C24" s="78" t="s">
        <v>148</v>
      </c>
      <c r="D24" s="144">
        <f aca="true" t="shared" si="7" ref="D24:O24">D22*D23</f>
        <v>0</v>
      </c>
      <c r="E24" s="144">
        <f t="shared" si="7"/>
        <v>0</v>
      </c>
      <c r="F24" s="144">
        <f t="shared" si="7"/>
        <v>0</v>
      </c>
      <c r="G24" s="144">
        <f t="shared" si="7"/>
        <v>0</v>
      </c>
      <c r="H24" s="144">
        <f t="shared" si="7"/>
        <v>0</v>
      </c>
      <c r="I24" s="144">
        <f t="shared" si="7"/>
        <v>0</v>
      </c>
      <c r="J24" s="144">
        <f t="shared" si="7"/>
        <v>0</v>
      </c>
      <c r="K24" s="144">
        <f t="shared" si="7"/>
        <v>0</v>
      </c>
      <c r="L24" s="144">
        <f t="shared" si="7"/>
        <v>0</v>
      </c>
      <c r="M24" s="144">
        <f t="shared" si="7"/>
        <v>0</v>
      </c>
      <c r="N24" s="144">
        <f t="shared" si="7"/>
        <v>0</v>
      </c>
      <c r="O24" s="144">
        <f t="shared" si="7"/>
        <v>0</v>
      </c>
      <c r="P24" s="164">
        <f>SUM(D24:O24)</f>
        <v>0</v>
      </c>
    </row>
    <row r="25" spans="1:16" ht="15">
      <c r="A25" s="726">
        <v>7</v>
      </c>
      <c r="B25" s="723">
        <f>'4.5. Цена'!B12</f>
        <v>0</v>
      </c>
      <c r="C25" s="79" t="s">
        <v>146</v>
      </c>
      <c r="D25" s="172">
        <v>0</v>
      </c>
      <c r="E25" s="172">
        <v>0</v>
      </c>
      <c r="F25" s="172">
        <v>0</v>
      </c>
      <c r="G25" s="172">
        <v>0</v>
      </c>
      <c r="H25" s="172">
        <v>0</v>
      </c>
      <c r="I25" s="172">
        <v>0</v>
      </c>
      <c r="J25" s="172">
        <v>0</v>
      </c>
      <c r="K25" s="172">
        <v>0</v>
      </c>
      <c r="L25" s="172">
        <v>0</v>
      </c>
      <c r="M25" s="172">
        <v>0</v>
      </c>
      <c r="N25" s="172">
        <v>0</v>
      </c>
      <c r="O25" s="172">
        <v>0</v>
      </c>
      <c r="P25" s="165">
        <f>SUM(D25:O25)</f>
        <v>0</v>
      </c>
    </row>
    <row r="26" spans="1:16" ht="15">
      <c r="A26" s="727"/>
      <c r="B26" s="724"/>
      <c r="C26" s="77" t="s">
        <v>147</v>
      </c>
      <c r="D26" s="173">
        <f>'4.5. Цена'!$E$12</f>
        <v>0</v>
      </c>
      <c r="E26" s="173">
        <f>'4.5. Цена'!$E$12</f>
        <v>0</v>
      </c>
      <c r="F26" s="173">
        <f>'4.5. Цена'!$E$12</f>
        <v>0</v>
      </c>
      <c r="G26" s="173">
        <f>'4.5. Цена'!$E$12</f>
        <v>0</v>
      </c>
      <c r="H26" s="173">
        <f>'4.5. Цена'!$E$12</f>
        <v>0</v>
      </c>
      <c r="I26" s="173">
        <f>'4.5. Цена'!$E$12</f>
        <v>0</v>
      </c>
      <c r="J26" s="173">
        <f>'4.5. Цена'!$E$12</f>
        <v>0</v>
      </c>
      <c r="K26" s="173">
        <f>'4.5. Цена'!$E$12</f>
        <v>0</v>
      </c>
      <c r="L26" s="173">
        <f>'4.5. Цена'!$E$12</f>
        <v>0</v>
      </c>
      <c r="M26" s="173">
        <f>'4.5. Цена'!$E$12</f>
        <v>0</v>
      </c>
      <c r="N26" s="173">
        <f>'4.5. Цена'!$E$12</f>
        <v>0</v>
      </c>
      <c r="O26" s="173">
        <f>'4.5. Цена'!$E$12</f>
        <v>0</v>
      </c>
      <c r="P26" s="166">
        <f>O26</f>
        <v>0</v>
      </c>
    </row>
    <row r="27" spans="1:16" ht="16.5" thickBot="1">
      <c r="A27" s="728"/>
      <c r="B27" s="725"/>
      <c r="C27" s="78" t="s">
        <v>148</v>
      </c>
      <c r="D27" s="144">
        <f aca="true" t="shared" si="8" ref="D27:O27">D25*D26</f>
        <v>0</v>
      </c>
      <c r="E27" s="144">
        <f t="shared" si="8"/>
        <v>0</v>
      </c>
      <c r="F27" s="144">
        <f t="shared" si="8"/>
        <v>0</v>
      </c>
      <c r="G27" s="144">
        <f t="shared" si="8"/>
        <v>0</v>
      </c>
      <c r="H27" s="144">
        <f t="shared" si="8"/>
        <v>0</v>
      </c>
      <c r="I27" s="144">
        <f t="shared" si="8"/>
        <v>0</v>
      </c>
      <c r="J27" s="144">
        <f t="shared" si="8"/>
        <v>0</v>
      </c>
      <c r="K27" s="144">
        <f t="shared" si="8"/>
        <v>0</v>
      </c>
      <c r="L27" s="144">
        <f t="shared" si="8"/>
        <v>0</v>
      </c>
      <c r="M27" s="144">
        <f t="shared" si="8"/>
        <v>0</v>
      </c>
      <c r="N27" s="144">
        <f t="shared" si="8"/>
        <v>0</v>
      </c>
      <c r="O27" s="144">
        <f t="shared" si="8"/>
        <v>0</v>
      </c>
      <c r="P27" s="164">
        <f>SUM(D27:O27)</f>
        <v>0</v>
      </c>
    </row>
    <row r="28" spans="1:16" ht="15">
      <c r="A28" s="726">
        <v>8</v>
      </c>
      <c r="B28" s="723">
        <f>'4.5. Цена'!B13</f>
        <v>0</v>
      </c>
      <c r="C28" s="79" t="s">
        <v>146</v>
      </c>
      <c r="D28" s="172">
        <v>0</v>
      </c>
      <c r="E28" s="172">
        <v>0</v>
      </c>
      <c r="F28" s="172">
        <v>0</v>
      </c>
      <c r="G28" s="172">
        <v>0</v>
      </c>
      <c r="H28" s="172">
        <v>0</v>
      </c>
      <c r="I28" s="172">
        <v>0</v>
      </c>
      <c r="J28" s="172">
        <v>0</v>
      </c>
      <c r="K28" s="172">
        <v>0</v>
      </c>
      <c r="L28" s="172">
        <v>0</v>
      </c>
      <c r="M28" s="172">
        <v>0</v>
      </c>
      <c r="N28" s="172">
        <v>0</v>
      </c>
      <c r="O28" s="172">
        <v>0</v>
      </c>
      <c r="P28" s="165">
        <f>SUM(D28:O28)</f>
        <v>0</v>
      </c>
    </row>
    <row r="29" spans="1:16" ht="15">
      <c r="A29" s="727"/>
      <c r="B29" s="724"/>
      <c r="C29" s="77" t="s">
        <v>147</v>
      </c>
      <c r="D29" s="173">
        <f>'4.5. Цена'!$E$13</f>
        <v>0</v>
      </c>
      <c r="E29" s="173">
        <f>'4.5. Цена'!$E$13</f>
        <v>0</v>
      </c>
      <c r="F29" s="173">
        <f>'4.5. Цена'!$E$13</f>
        <v>0</v>
      </c>
      <c r="G29" s="173">
        <f>'4.5. Цена'!$E$13</f>
        <v>0</v>
      </c>
      <c r="H29" s="173">
        <f>'4.5. Цена'!$E$13</f>
        <v>0</v>
      </c>
      <c r="I29" s="173">
        <f>'4.5. Цена'!$E$13</f>
        <v>0</v>
      </c>
      <c r="J29" s="173">
        <f>'4.5. Цена'!$E$13</f>
        <v>0</v>
      </c>
      <c r="K29" s="173">
        <f>'4.5. Цена'!$E$13</f>
        <v>0</v>
      </c>
      <c r="L29" s="173">
        <f>'4.5. Цена'!$E$13</f>
        <v>0</v>
      </c>
      <c r="M29" s="173">
        <f>'4.5. Цена'!$E$13</f>
        <v>0</v>
      </c>
      <c r="N29" s="173">
        <f>'4.5. Цена'!$E$13</f>
        <v>0</v>
      </c>
      <c r="O29" s="173">
        <f>'4.5. Цена'!$E$13</f>
        <v>0</v>
      </c>
      <c r="P29" s="166">
        <f>O29</f>
        <v>0</v>
      </c>
    </row>
    <row r="30" spans="1:16" ht="16.5" thickBot="1">
      <c r="A30" s="728"/>
      <c r="B30" s="725"/>
      <c r="C30" s="78" t="s">
        <v>148</v>
      </c>
      <c r="D30" s="144">
        <f aca="true" t="shared" si="9" ref="D30:O30">D28*D29</f>
        <v>0</v>
      </c>
      <c r="E30" s="144">
        <f t="shared" si="9"/>
        <v>0</v>
      </c>
      <c r="F30" s="144">
        <f t="shared" si="9"/>
        <v>0</v>
      </c>
      <c r="G30" s="144">
        <f t="shared" si="9"/>
        <v>0</v>
      </c>
      <c r="H30" s="144">
        <f t="shared" si="9"/>
        <v>0</v>
      </c>
      <c r="I30" s="144">
        <f t="shared" si="9"/>
        <v>0</v>
      </c>
      <c r="J30" s="144">
        <f t="shared" si="9"/>
        <v>0</v>
      </c>
      <c r="K30" s="144">
        <f t="shared" si="9"/>
        <v>0</v>
      </c>
      <c r="L30" s="144">
        <f t="shared" si="9"/>
        <v>0</v>
      </c>
      <c r="M30" s="144">
        <f t="shared" si="9"/>
        <v>0</v>
      </c>
      <c r="N30" s="144">
        <f t="shared" si="9"/>
        <v>0</v>
      </c>
      <c r="O30" s="144">
        <f t="shared" si="9"/>
        <v>0</v>
      </c>
      <c r="P30" s="164">
        <f>SUM(D30:O30)</f>
        <v>0</v>
      </c>
    </row>
    <row r="31" spans="1:16" ht="15">
      <c r="A31" s="726">
        <v>9</v>
      </c>
      <c r="B31" s="723">
        <f>'4.5. Цена'!B14</f>
        <v>0</v>
      </c>
      <c r="C31" s="79" t="s">
        <v>146</v>
      </c>
      <c r="D31" s="172">
        <v>0</v>
      </c>
      <c r="E31" s="172">
        <v>0</v>
      </c>
      <c r="F31" s="172">
        <v>0</v>
      </c>
      <c r="G31" s="172">
        <v>0</v>
      </c>
      <c r="H31" s="172">
        <v>0</v>
      </c>
      <c r="I31" s="172">
        <v>0</v>
      </c>
      <c r="J31" s="172">
        <v>0</v>
      </c>
      <c r="K31" s="172">
        <v>0</v>
      </c>
      <c r="L31" s="172">
        <v>0</v>
      </c>
      <c r="M31" s="172">
        <v>0</v>
      </c>
      <c r="N31" s="172">
        <v>0</v>
      </c>
      <c r="O31" s="172">
        <v>0</v>
      </c>
      <c r="P31" s="165">
        <f>SUM(D31:O31)</f>
        <v>0</v>
      </c>
    </row>
    <row r="32" spans="1:16" ht="15">
      <c r="A32" s="727"/>
      <c r="B32" s="724"/>
      <c r="C32" s="77" t="s">
        <v>147</v>
      </c>
      <c r="D32" s="173">
        <f>'4.5. Цена'!$E$14</f>
        <v>0</v>
      </c>
      <c r="E32" s="173">
        <f>'4.5. Цена'!$E$14</f>
        <v>0</v>
      </c>
      <c r="F32" s="173">
        <f>'4.5. Цена'!$E$14</f>
        <v>0</v>
      </c>
      <c r="G32" s="173">
        <f>'4.5. Цена'!$E$14</f>
        <v>0</v>
      </c>
      <c r="H32" s="173">
        <f>'4.5. Цена'!$E$14</f>
        <v>0</v>
      </c>
      <c r="I32" s="173">
        <f>'4.5. Цена'!$E$14</f>
        <v>0</v>
      </c>
      <c r="J32" s="173">
        <f>'4.5. Цена'!$E$14</f>
        <v>0</v>
      </c>
      <c r="K32" s="173">
        <f>'4.5. Цена'!$E$14</f>
        <v>0</v>
      </c>
      <c r="L32" s="173">
        <f>'4.5. Цена'!$E$14</f>
        <v>0</v>
      </c>
      <c r="M32" s="173">
        <f>'4.5. Цена'!$E$14</f>
        <v>0</v>
      </c>
      <c r="N32" s="173">
        <f>'4.5. Цена'!$E$14</f>
        <v>0</v>
      </c>
      <c r="O32" s="173">
        <f>'4.5. Цена'!$E$14</f>
        <v>0</v>
      </c>
      <c r="P32" s="166">
        <f>O32</f>
        <v>0</v>
      </c>
    </row>
    <row r="33" spans="1:16" ht="16.5" thickBot="1">
      <c r="A33" s="728"/>
      <c r="B33" s="725"/>
      <c r="C33" s="78" t="s">
        <v>148</v>
      </c>
      <c r="D33" s="144">
        <f aca="true" t="shared" si="10" ref="D33:O33">D31*D32</f>
        <v>0</v>
      </c>
      <c r="E33" s="144">
        <f t="shared" si="10"/>
        <v>0</v>
      </c>
      <c r="F33" s="144">
        <f t="shared" si="10"/>
        <v>0</v>
      </c>
      <c r="G33" s="144">
        <f t="shared" si="10"/>
        <v>0</v>
      </c>
      <c r="H33" s="144">
        <f t="shared" si="10"/>
        <v>0</v>
      </c>
      <c r="I33" s="144">
        <f t="shared" si="10"/>
        <v>0</v>
      </c>
      <c r="J33" s="144">
        <f t="shared" si="10"/>
        <v>0</v>
      </c>
      <c r="K33" s="144">
        <f t="shared" si="10"/>
        <v>0</v>
      </c>
      <c r="L33" s="144">
        <f t="shared" si="10"/>
        <v>0</v>
      </c>
      <c r="M33" s="144">
        <f t="shared" si="10"/>
        <v>0</v>
      </c>
      <c r="N33" s="144">
        <f t="shared" si="10"/>
        <v>0</v>
      </c>
      <c r="O33" s="144">
        <f t="shared" si="10"/>
        <v>0</v>
      </c>
      <c r="P33" s="164">
        <f>SUM(D33:O33)</f>
        <v>0</v>
      </c>
    </row>
    <row r="34" spans="1:16" ht="15">
      <c r="A34" s="726">
        <v>10</v>
      </c>
      <c r="B34" s="723">
        <f>'4.5. Цена'!B15</f>
        <v>0</v>
      </c>
      <c r="C34" s="79" t="s">
        <v>146</v>
      </c>
      <c r="D34" s="172">
        <v>0</v>
      </c>
      <c r="E34" s="172">
        <v>0</v>
      </c>
      <c r="F34" s="172">
        <v>0</v>
      </c>
      <c r="G34" s="172">
        <v>0</v>
      </c>
      <c r="H34" s="172">
        <v>0</v>
      </c>
      <c r="I34" s="172">
        <v>0</v>
      </c>
      <c r="J34" s="172">
        <v>0</v>
      </c>
      <c r="K34" s="172">
        <v>0</v>
      </c>
      <c r="L34" s="172">
        <v>0</v>
      </c>
      <c r="M34" s="172">
        <v>0</v>
      </c>
      <c r="N34" s="172">
        <v>0</v>
      </c>
      <c r="O34" s="172">
        <v>0</v>
      </c>
      <c r="P34" s="165">
        <f>SUM(D34:O34)</f>
        <v>0</v>
      </c>
    </row>
    <row r="35" spans="1:16" ht="15">
      <c r="A35" s="727"/>
      <c r="B35" s="724"/>
      <c r="C35" s="77" t="s">
        <v>147</v>
      </c>
      <c r="D35" s="173">
        <f>'4.5. Цена'!$E$15</f>
        <v>0</v>
      </c>
      <c r="E35" s="173">
        <f>'4.5. Цена'!$E$15</f>
        <v>0</v>
      </c>
      <c r="F35" s="173">
        <f>'4.5. Цена'!$E$15</f>
        <v>0</v>
      </c>
      <c r="G35" s="173">
        <f>'4.5. Цена'!$E$15</f>
        <v>0</v>
      </c>
      <c r="H35" s="173">
        <f>'4.5. Цена'!$E$15</f>
        <v>0</v>
      </c>
      <c r="I35" s="173">
        <f>'4.5. Цена'!$E$15</f>
        <v>0</v>
      </c>
      <c r="J35" s="173">
        <f>'4.5. Цена'!$E$15</f>
        <v>0</v>
      </c>
      <c r="K35" s="173">
        <f>'4.5. Цена'!$E$15</f>
        <v>0</v>
      </c>
      <c r="L35" s="173">
        <f>'4.5. Цена'!$E$15</f>
        <v>0</v>
      </c>
      <c r="M35" s="173">
        <f>'4.5. Цена'!$E$15</f>
        <v>0</v>
      </c>
      <c r="N35" s="173">
        <f>'4.5. Цена'!$E$15</f>
        <v>0</v>
      </c>
      <c r="O35" s="173">
        <f>'4.5. Цена'!$E$15</f>
        <v>0</v>
      </c>
      <c r="P35" s="166">
        <f>O35</f>
        <v>0</v>
      </c>
    </row>
    <row r="36" spans="1:16" ht="16.5" thickBot="1">
      <c r="A36" s="728"/>
      <c r="B36" s="725"/>
      <c r="C36" s="78" t="s">
        <v>148</v>
      </c>
      <c r="D36" s="144">
        <f aca="true" t="shared" si="11" ref="D36:O36">D34*D35</f>
        <v>0</v>
      </c>
      <c r="E36" s="144">
        <f t="shared" si="11"/>
        <v>0</v>
      </c>
      <c r="F36" s="144">
        <f t="shared" si="11"/>
        <v>0</v>
      </c>
      <c r="G36" s="144">
        <f t="shared" si="11"/>
        <v>0</v>
      </c>
      <c r="H36" s="144">
        <f t="shared" si="11"/>
        <v>0</v>
      </c>
      <c r="I36" s="144">
        <f t="shared" si="11"/>
        <v>0</v>
      </c>
      <c r="J36" s="144">
        <f t="shared" si="11"/>
        <v>0</v>
      </c>
      <c r="K36" s="144">
        <f t="shared" si="11"/>
        <v>0</v>
      </c>
      <c r="L36" s="144">
        <f t="shared" si="11"/>
        <v>0</v>
      </c>
      <c r="M36" s="144">
        <f t="shared" si="11"/>
        <v>0</v>
      </c>
      <c r="N36" s="144">
        <f t="shared" si="11"/>
        <v>0</v>
      </c>
      <c r="O36" s="144">
        <f t="shared" si="11"/>
        <v>0</v>
      </c>
      <c r="P36" s="164">
        <f>SUM(D36:O36)</f>
        <v>0</v>
      </c>
    </row>
    <row r="37" spans="1:16" ht="15">
      <c r="A37" s="726">
        <v>11</v>
      </c>
      <c r="B37" s="723">
        <f>'4.5. Цена'!B16</f>
        <v>0</v>
      </c>
      <c r="C37" s="80" t="s">
        <v>146</v>
      </c>
      <c r="D37" s="172">
        <v>0</v>
      </c>
      <c r="E37" s="172">
        <v>0</v>
      </c>
      <c r="F37" s="172">
        <v>0</v>
      </c>
      <c r="G37" s="172">
        <v>0</v>
      </c>
      <c r="H37" s="172">
        <v>0</v>
      </c>
      <c r="I37" s="172">
        <v>0</v>
      </c>
      <c r="J37" s="172">
        <v>0</v>
      </c>
      <c r="K37" s="172">
        <v>0</v>
      </c>
      <c r="L37" s="172">
        <v>0</v>
      </c>
      <c r="M37" s="172">
        <v>0</v>
      </c>
      <c r="N37" s="172">
        <v>0</v>
      </c>
      <c r="O37" s="172">
        <v>0</v>
      </c>
      <c r="P37" s="165">
        <f>SUM(D37:O37)</f>
        <v>0</v>
      </c>
    </row>
    <row r="38" spans="1:16" ht="15">
      <c r="A38" s="727"/>
      <c r="B38" s="724"/>
      <c r="C38" s="77" t="s">
        <v>147</v>
      </c>
      <c r="D38" s="173">
        <f>'4.5. Цена'!$E$16</f>
        <v>0</v>
      </c>
      <c r="E38" s="173">
        <f>'4.5. Цена'!$E$16</f>
        <v>0</v>
      </c>
      <c r="F38" s="173">
        <f>'4.5. Цена'!$E$16</f>
        <v>0</v>
      </c>
      <c r="G38" s="173">
        <f>'4.5. Цена'!$E$16</f>
        <v>0</v>
      </c>
      <c r="H38" s="173">
        <f>'4.5. Цена'!$E$16</f>
        <v>0</v>
      </c>
      <c r="I38" s="173">
        <f>'4.5. Цена'!$E$16</f>
        <v>0</v>
      </c>
      <c r="J38" s="173">
        <f>'4.5. Цена'!$E$16</f>
        <v>0</v>
      </c>
      <c r="K38" s="173">
        <f>'4.5. Цена'!$E$16</f>
        <v>0</v>
      </c>
      <c r="L38" s="173">
        <f>'4.5. Цена'!$E$16</f>
        <v>0</v>
      </c>
      <c r="M38" s="173">
        <f>'4.5. Цена'!$E$16</f>
        <v>0</v>
      </c>
      <c r="N38" s="173">
        <f>'4.5. Цена'!$E$16</f>
        <v>0</v>
      </c>
      <c r="O38" s="173">
        <f>'4.5. Цена'!$E$16</f>
        <v>0</v>
      </c>
      <c r="P38" s="166">
        <f>O38</f>
        <v>0</v>
      </c>
    </row>
    <row r="39" spans="1:16" ht="16.5" thickBot="1">
      <c r="A39" s="728"/>
      <c r="B39" s="725"/>
      <c r="C39" s="78" t="s">
        <v>148</v>
      </c>
      <c r="D39" s="144">
        <f aca="true" t="shared" si="12" ref="D39:O39">D37*D38</f>
        <v>0</v>
      </c>
      <c r="E39" s="144">
        <f t="shared" si="12"/>
        <v>0</v>
      </c>
      <c r="F39" s="144">
        <f t="shared" si="12"/>
        <v>0</v>
      </c>
      <c r="G39" s="144">
        <f t="shared" si="12"/>
        <v>0</v>
      </c>
      <c r="H39" s="144">
        <f t="shared" si="12"/>
        <v>0</v>
      </c>
      <c r="I39" s="144">
        <f t="shared" si="12"/>
        <v>0</v>
      </c>
      <c r="J39" s="144">
        <f t="shared" si="12"/>
        <v>0</v>
      </c>
      <c r="K39" s="144">
        <f t="shared" si="12"/>
        <v>0</v>
      </c>
      <c r="L39" s="144">
        <f t="shared" si="12"/>
        <v>0</v>
      </c>
      <c r="M39" s="144">
        <f t="shared" si="12"/>
        <v>0</v>
      </c>
      <c r="N39" s="144">
        <f t="shared" si="12"/>
        <v>0</v>
      </c>
      <c r="O39" s="144">
        <f t="shared" si="12"/>
        <v>0</v>
      </c>
      <c r="P39" s="164">
        <f>SUM(D39:O39)</f>
        <v>0</v>
      </c>
    </row>
    <row r="40" spans="1:16" ht="15">
      <c r="A40" s="726">
        <v>12</v>
      </c>
      <c r="B40" s="723">
        <f>'4.5. Цена'!B17</f>
        <v>0</v>
      </c>
      <c r="C40" s="79" t="s">
        <v>146</v>
      </c>
      <c r="D40" s="172">
        <v>0</v>
      </c>
      <c r="E40" s="172">
        <v>0</v>
      </c>
      <c r="F40" s="172">
        <v>0</v>
      </c>
      <c r="G40" s="172">
        <v>0</v>
      </c>
      <c r="H40" s="172">
        <v>0</v>
      </c>
      <c r="I40" s="172">
        <v>0</v>
      </c>
      <c r="J40" s="172">
        <v>0</v>
      </c>
      <c r="K40" s="172">
        <v>0</v>
      </c>
      <c r="L40" s="172">
        <v>0</v>
      </c>
      <c r="M40" s="172">
        <v>0</v>
      </c>
      <c r="N40" s="172">
        <v>0</v>
      </c>
      <c r="O40" s="172">
        <v>0</v>
      </c>
      <c r="P40" s="165">
        <f>SUM(D40:O40)</f>
        <v>0</v>
      </c>
    </row>
    <row r="41" spans="1:16" ht="15">
      <c r="A41" s="727"/>
      <c r="B41" s="724"/>
      <c r="C41" s="77" t="s">
        <v>147</v>
      </c>
      <c r="D41" s="173">
        <f>'4.5. Цена'!$E$17</f>
        <v>0</v>
      </c>
      <c r="E41" s="173">
        <f>'4.5. Цена'!$E$17</f>
        <v>0</v>
      </c>
      <c r="F41" s="173">
        <f>'4.5. Цена'!$E$17</f>
        <v>0</v>
      </c>
      <c r="G41" s="173">
        <f>'4.5. Цена'!$E$17</f>
        <v>0</v>
      </c>
      <c r="H41" s="173">
        <f>'4.5. Цена'!$E$17</f>
        <v>0</v>
      </c>
      <c r="I41" s="173">
        <f>'4.5. Цена'!$E$17</f>
        <v>0</v>
      </c>
      <c r="J41" s="173">
        <f>'4.5. Цена'!$E$17</f>
        <v>0</v>
      </c>
      <c r="K41" s="173">
        <f>'4.5. Цена'!$E$17</f>
        <v>0</v>
      </c>
      <c r="L41" s="173">
        <f>'4.5. Цена'!$E$17</f>
        <v>0</v>
      </c>
      <c r="M41" s="173">
        <f>'4.5. Цена'!$E$17</f>
        <v>0</v>
      </c>
      <c r="N41" s="173">
        <f>'4.5. Цена'!$E$17</f>
        <v>0</v>
      </c>
      <c r="O41" s="173">
        <f>'4.5. Цена'!$E$17</f>
        <v>0</v>
      </c>
      <c r="P41" s="166">
        <f>O41</f>
        <v>0</v>
      </c>
    </row>
    <row r="42" spans="1:16" ht="16.5" thickBot="1">
      <c r="A42" s="728"/>
      <c r="B42" s="725"/>
      <c r="C42" s="78" t="s">
        <v>148</v>
      </c>
      <c r="D42" s="144">
        <f aca="true" t="shared" si="13" ref="D42:O42">D40*D41</f>
        <v>0</v>
      </c>
      <c r="E42" s="144">
        <f t="shared" si="13"/>
        <v>0</v>
      </c>
      <c r="F42" s="144">
        <f t="shared" si="13"/>
        <v>0</v>
      </c>
      <c r="G42" s="144">
        <f t="shared" si="13"/>
        <v>0</v>
      </c>
      <c r="H42" s="144">
        <f t="shared" si="13"/>
        <v>0</v>
      </c>
      <c r="I42" s="144">
        <f t="shared" si="13"/>
        <v>0</v>
      </c>
      <c r="J42" s="144">
        <f t="shared" si="13"/>
        <v>0</v>
      </c>
      <c r="K42" s="144">
        <f t="shared" si="13"/>
        <v>0</v>
      </c>
      <c r="L42" s="144">
        <f t="shared" si="13"/>
        <v>0</v>
      </c>
      <c r="M42" s="144">
        <f t="shared" si="13"/>
        <v>0</v>
      </c>
      <c r="N42" s="144">
        <f t="shared" si="13"/>
        <v>0</v>
      </c>
      <c r="O42" s="144">
        <f t="shared" si="13"/>
        <v>0</v>
      </c>
      <c r="P42" s="164">
        <f>SUM(D42:O42)</f>
        <v>0</v>
      </c>
    </row>
    <row r="43" spans="1:16" ht="15">
      <c r="A43" s="726">
        <v>13</v>
      </c>
      <c r="B43" s="723">
        <f>'4.5. Цена'!B18</f>
        <v>0</v>
      </c>
      <c r="C43" s="79" t="s">
        <v>146</v>
      </c>
      <c r="D43" s="172">
        <v>0</v>
      </c>
      <c r="E43" s="172">
        <v>0</v>
      </c>
      <c r="F43" s="172">
        <v>0</v>
      </c>
      <c r="G43" s="172">
        <v>0</v>
      </c>
      <c r="H43" s="172">
        <v>0</v>
      </c>
      <c r="I43" s="172">
        <v>0</v>
      </c>
      <c r="J43" s="172">
        <v>0</v>
      </c>
      <c r="K43" s="172">
        <v>0</v>
      </c>
      <c r="L43" s="172">
        <v>0</v>
      </c>
      <c r="M43" s="172">
        <v>0</v>
      </c>
      <c r="N43" s="172">
        <v>0</v>
      </c>
      <c r="O43" s="172">
        <v>0</v>
      </c>
      <c r="P43" s="165">
        <f>SUM(D43:O43)</f>
        <v>0</v>
      </c>
    </row>
    <row r="44" spans="1:16" ht="15">
      <c r="A44" s="727"/>
      <c r="B44" s="724"/>
      <c r="C44" s="77" t="s">
        <v>147</v>
      </c>
      <c r="D44" s="173">
        <f>'4.5. Цена'!$E$18</f>
        <v>0</v>
      </c>
      <c r="E44" s="173">
        <f>'4.5. Цена'!$E$18</f>
        <v>0</v>
      </c>
      <c r="F44" s="173">
        <f>'4.5. Цена'!$E$18</f>
        <v>0</v>
      </c>
      <c r="G44" s="173">
        <f>'4.5. Цена'!$E$18</f>
        <v>0</v>
      </c>
      <c r="H44" s="173">
        <f>'4.5. Цена'!$E$18</f>
        <v>0</v>
      </c>
      <c r="I44" s="173">
        <f>'4.5. Цена'!$E$18</f>
        <v>0</v>
      </c>
      <c r="J44" s="173">
        <f>'4.5. Цена'!$E$18</f>
        <v>0</v>
      </c>
      <c r="K44" s="173">
        <f>'4.5. Цена'!$E$18</f>
        <v>0</v>
      </c>
      <c r="L44" s="173">
        <f>'4.5. Цена'!$E$18</f>
        <v>0</v>
      </c>
      <c r="M44" s="173">
        <f>'4.5. Цена'!$E$18</f>
        <v>0</v>
      </c>
      <c r="N44" s="173">
        <f>'4.5. Цена'!$E$18</f>
        <v>0</v>
      </c>
      <c r="O44" s="173">
        <f>'4.5. Цена'!$E$18</f>
        <v>0</v>
      </c>
      <c r="P44" s="166">
        <f>O44</f>
        <v>0</v>
      </c>
    </row>
    <row r="45" spans="1:16" ht="16.5" thickBot="1">
      <c r="A45" s="728"/>
      <c r="B45" s="725"/>
      <c r="C45" s="78" t="s">
        <v>148</v>
      </c>
      <c r="D45" s="144">
        <f aca="true" t="shared" si="14" ref="D45:O45">D43*D44</f>
        <v>0</v>
      </c>
      <c r="E45" s="144">
        <f t="shared" si="14"/>
        <v>0</v>
      </c>
      <c r="F45" s="144">
        <f t="shared" si="14"/>
        <v>0</v>
      </c>
      <c r="G45" s="144">
        <f t="shared" si="14"/>
        <v>0</v>
      </c>
      <c r="H45" s="144">
        <f t="shared" si="14"/>
        <v>0</v>
      </c>
      <c r="I45" s="144">
        <f t="shared" si="14"/>
        <v>0</v>
      </c>
      <c r="J45" s="144">
        <f t="shared" si="14"/>
        <v>0</v>
      </c>
      <c r="K45" s="144">
        <f t="shared" si="14"/>
        <v>0</v>
      </c>
      <c r="L45" s="144">
        <f t="shared" si="14"/>
        <v>0</v>
      </c>
      <c r="M45" s="144">
        <f t="shared" si="14"/>
        <v>0</v>
      </c>
      <c r="N45" s="144">
        <f t="shared" si="14"/>
        <v>0</v>
      </c>
      <c r="O45" s="144">
        <f t="shared" si="14"/>
        <v>0</v>
      </c>
      <c r="P45" s="164">
        <f>SUM(D45:O45)</f>
        <v>0</v>
      </c>
    </row>
    <row r="46" spans="1:16" ht="15">
      <c r="A46" s="726">
        <v>14</v>
      </c>
      <c r="B46" s="723">
        <f>'4.5. Цена'!B19</f>
        <v>0</v>
      </c>
      <c r="C46" s="79" t="s">
        <v>146</v>
      </c>
      <c r="D46" s="172">
        <v>0</v>
      </c>
      <c r="E46" s="172">
        <v>0</v>
      </c>
      <c r="F46" s="172">
        <v>0</v>
      </c>
      <c r="G46" s="172">
        <v>0</v>
      </c>
      <c r="H46" s="172">
        <v>0</v>
      </c>
      <c r="I46" s="172">
        <v>0</v>
      </c>
      <c r="J46" s="172">
        <v>0</v>
      </c>
      <c r="K46" s="172">
        <v>0</v>
      </c>
      <c r="L46" s="172">
        <v>0</v>
      </c>
      <c r="M46" s="172">
        <v>0</v>
      </c>
      <c r="N46" s="172">
        <v>0</v>
      </c>
      <c r="O46" s="172">
        <v>0</v>
      </c>
      <c r="P46" s="165">
        <f>SUM(D46:O46)</f>
        <v>0</v>
      </c>
    </row>
    <row r="47" spans="1:16" ht="15">
      <c r="A47" s="727"/>
      <c r="B47" s="724"/>
      <c r="C47" s="77" t="s">
        <v>147</v>
      </c>
      <c r="D47" s="173">
        <f>'4.5. Цена'!$E$19</f>
        <v>0</v>
      </c>
      <c r="E47" s="173">
        <f>'4.5. Цена'!$E$19</f>
        <v>0</v>
      </c>
      <c r="F47" s="173">
        <f>'4.5. Цена'!$E$19</f>
        <v>0</v>
      </c>
      <c r="G47" s="173">
        <f>'4.5. Цена'!$E$19</f>
        <v>0</v>
      </c>
      <c r="H47" s="173">
        <f>'4.5. Цена'!$E$19</f>
        <v>0</v>
      </c>
      <c r="I47" s="173">
        <f>'4.5. Цена'!$E$19</f>
        <v>0</v>
      </c>
      <c r="J47" s="173">
        <f>'4.5. Цена'!$E$19</f>
        <v>0</v>
      </c>
      <c r="K47" s="173">
        <f>'4.5. Цена'!$E$19</f>
        <v>0</v>
      </c>
      <c r="L47" s="173">
        <f>'4.5. Цена'!$E$19</f>
        <v>0</v>
      </c>
      <c r="M47" s="173">
        <f>'4.5. Цена'!$E$19</f>
        <v>0</v>
      </c>
      <c r="N47" s="173">
        <f>'4.5. Цена'!$E$19</f>
        <v>0</v>
      </c>
      <c r="O47" s="173">
        <f>'4.5. Цена'!$E$19</f>
        <v>0</v>
      </c>
      <c r="P47" s="166">
        <f>O47</f>
        <v>0</v>
      </c>
    </row>
    <row r="48" spans="1:16" ht="16.5" thickBot="1">
      <c r="A48" s="728"/>
      <c r="B48" s="725"/>
      <c r="C48" s="78" t="s">
        <v>148</v>
      </c>
      <c r="D48" s="144">
        <f aca="true" t="shared" si="15" ref="D48:O48">D46*D47</f>
        <v>0</v>
      </c>
      <c r="E48" s="144">
        <f t="shared" si="15"/>
        <v>0</v>
      </c>
      <c r="F48" s="144">
        <f t="shared" si="15"/>
        <v>0</v>
      </c>
      <c r="G48" s="144">
        <f t="shared" si="15"/>
        <v>0</v>
      </c>
      <c r="H48" s="144">
        <f t="shared" si="15"/>
        <v>0</v>
      </c>
      <c r="I48" s="144">
        <f t="shared" si="15"/>
        <v>0</v>
      </c>
      <c r="J48" s="144">
        <f t="shared" si="15"/>
        <v>0</v>
      </c>
      <c r="K48" s="144">
        <f t="shared" si="15"/>
        <v>0</v>
      </c>
      <c r="L48" s="144">
        <f t="shared" si="15"/>
        <v>0</v>
      </c>
      <c r="M48" s="144">
        <f t="shared" si="15"/>
        <v>0</v>
      </c>
      <c r="N48" s="144">
        <f t="shared" si="15"/>
        <v>0</v>
      </c>
      <c r="O48" s="144">
        <f t="shared" si="15"/>
        <v>0</v>
      </c>
      <c r="P48" s="164">
        <f>SUM(D48:O48)</f>
        <v>0</v>
      </c>
    </row>
    <row r="49" spans="1:17" ht="15">
      <c r="A49" s="726">
        <v>15</v>
      </c>
      <c r="B49" s="723">
        <f>'4.5. Цена'!B20</f>
        <v>0</v>
      </c>
      <c r="C49" s="79" t="s">
        <v>146</v>
      </c>
      <c r="D49" s="172">
        <v>0</v>
      </c>
      <c r="E49" s="172">
        <v>0</v>
      </c>
      <c r="F49" s="172">
        <v>0</v>
      </c>
      <c r="G49" s="172">
        <v>0</v>
      </c>
      <c r="H49" s="172">
        <v>0</v>
      </c>
      <c r="I49" s="172">
        <v>0</v>
      </c>
      <c r="J49" s="172">
        <v>0</v>
      </c>
      <c r="K49" s="172">
        <v>0</v>
      </c>
      <c r="L49" s="172">
        <v>0</v>
      </c>
      <c r="M49" s="172">
        <v>0</v>
      </c>
      <c r="N49" s="172">
        <v>0</v>
      </c>
      <c r="O49" s="172">
        <v>0</v>
      </c>
      <c r="P49" s="165">
        <f>SUM(D49:O49)</f>
        <v>0</v>
      </c>
      <c r="Q49" s="24" t="s">
        <v>227</v>
      </c>
    </row>
    <row r="50" spans="1:16" ht="15">
      <c r="A50" s="727"/>
      <c r="B50" s="724"/>
      <c r="C50" s="77" t="s">
        <v>147</v>
      </c>
      <c r="D50" s="173">
        <f>'4.5. Цена'!$E$20</f>
        <v>0</v>
      </c>
      <c r="E50" s="173">
        <f>'4.5. Цена'!$E$20</f>
        <v>0</v>
      </c>
      <c r="F50" s="173">
        <f>'4.5. Цена'!$E$20</f>
        <v>0</v>
      </c>
      <c r="G50" s="173">
        <f>'4.5. Цена'!$E$20</f>
        <v>0</v>
      </c>
      <c r="H50" s="173">
        <f>'4.5. Цена'!$E$20</f>
        <v>0</v>
      </c>
      <c r="I50" s="173">
        <f>'4.5. Цена'!$E$20</f>
        <v>0</v>
      </c>
      <c r="J50" s="173">
        <f>'4.5. Цена'!$E$20</f>
        <v>0</v>
      </c>
      <c r="K50" s="173">
        <f>'4.5. Цена'!$E$20</f>
        <v>0</v>
      </c>
      <c r="L50" s="173">
        <f>'4.5. Цена'!$E$20</f>
        <v>0</v>
      </c>
      <c r="M50" s="173">
        <f>'4.5. Цена'!$E$20</f>
        <v>0</v>
      </c>
      <c r="N50" s="173">
        <f>'4.5. Цена'!$E$20</f>
        <v>0</v>
      </c>
      <c r="O50" s="173">
        <f>'4.5. Цена'!$E$20</f>
        <v>0</v>
      </c>
      <c r="P50" s="166">
        <f>O50</f>
        <v>0</v>
      </c>
    </row>
    <row r="51" spans="1:16" ht="16.5" thickBot="1">
      <c r="A51" s="728"/>
      <c r="B51" s="725"/>
      <c r="C51" s="78" t="s">
        <v>148</v>
      </c>
      <c r="D51" s="144">
        <f aca="true" t="shared" si="16" ref="D51:O51">D49*D50</f>
        <v>0</v>
      </c>
      <c r="E51" s="144">
        <f t="shared" si="16"/>
        <v>0</v>
      </c>
      <c r="F51" s="144">
        <f t="shared" si="16"/>
        <v>0</v>
      </c>
      <c r="G51" s="144">
        <f t="shared" si="16"/>
        <v>0</v>
      </c>
      <c r="H51" s="144">
        <f t="shared" si="16"/>
        <v>0</v>
      </c>
      <c r="I51" s="144">
        <f t="shared" si="16"/>
        <v>0</v>
      </c>
      <c r="J51" s="144">
        <f t="shared" si="16"/>
        <v>0</v>
      </c>
      <c r="K51" s="144">
        <f t="shared" si="16"/>
        <v>0</v>
      </c>
      <c r="L51" s="144">
        <f t="shared" si="16"/>
        <v>0</v>
      </c>
      <c r="M51" s="144">
        <f t="shared" si="16"/>
        <v>0</v>
      </c>
      <c r="N51" s="144">
        <f t="shared" si="16"/>
        <v>0</v>
      </c>
      <c r="O51" s="144">
        <f t="shared" si="16"/>
        <v>0</v>
      </c>
      <c r="P51" s="164">
        <f>SUM(D51:O51)</f>
        <v>0</v>
      </c>
    </row>
    <row r="52" spans="1:16" ht="15">
      <c r="A52" s="726">
        <v>16</v>
      </c>
      <c r="B52" s="723">
        <f>'4.5. Цена'!B21</f>
        <v>0</v>
      </c>
      <c r="C52" s="80" t="s">
        <v>146</v>
      </c>
      <c r="D52" s="172">
        <v>0</v>
      </c>
      <c r="E52" s="172">
        <v>0</v>
      </c>
      <c r="F52" s="172">
        <v>0</v>
      </c>
      <c r="G52" s="172">
        <v>0</v>
      </c>
      <c r="H52" s="172">
        <v>0</v>
      </c>
      <c r="I52" s="172">
        <v>0</v>
      </c>
      <c r="J52" s="172">
        <v>0</v>
      </c>
      <c r="K52" s="172">
        <v>0</v>
      </c>
      <c r="L52" s="172">
        <v>0</v>
      </c>
      <c r="M52" s="172">
        <v>0</v>
      </c>
      <c r="N52" s="172">
        <v>0</v>
      </c>
      <c r="O52" s="172">
        <v>0</v>
      </c>
      <c r="P52" s="165">
        <f>SUM(D52:O52)</f>
        <v>0</v>
      </c>
    </row>
    <row r="53" spans="1:16" ht="15">
      <c r="A53" s="727"/>
      <c r="B53" s="724"/>
      <c r="C53" s="77" t="s">
        <v>147</v>
      </c>
      <c r="D53" s="173">
        <f>'4.5. Цена'!$E$21</f>
        <v>0</v>
      </c>
      <c r="E53" s="173">
        <f>'4.5. Цена'!$E$21</f>
        <v>0</v>
      </c>
      <c r="F53" s="173">
        <f>'4.5. Цена'!$E$21</f>
        <v>0</v>
      </c>
      <c r="G53" s="173">
        <f>'4.5. Цена'!$E$21</f>
        <v>0</v>
      </c>
      <c r="H53" s="173">
        <f>'4.5. Цена'!$E$21</f>
        <v>0</v>
      </c>
      <c r="I53" s="173">
        <f>'4.5. Цена'!$E$21</f>
        <v>0</v>
      </c>
      <c r="J53" s="173">
        <f>'4.5. Цена'!$E$21</f>
        <v>0</v>
      </c>
      <c r="K53" s="173">
        <f>'4.5. Цена'!$E$21</f>
        <v>0</v>
      </c>
      <c r="L53" s="173">
        <f>'4.5. Цена'!$E$21</f>
        <v>0</v>
      </c>
      <c r="M53" s="173">
        <f>'4.5. Цена'!$E$21</f>
        <v>0</v>
      </c>
      <c r="N53" s="173">
        <f>'4.5. Цена'!$E$21</f>
        <v>0</v>
      </c>
      <c r="O53" s="173">
        <f>'4.5. Цена'!$E$21</f>
        <v>0</v>
      </c>
      <c r="P53" s="166">
        <f>O53</f>
        <v>0</v>
      </c>
    </row>
    <row r="54" spans="1:16" ht="16.5" thickBot="1">
      <c r="A54" s="728"/>
      <c r="B54" s="725"/>
      <c r="C54" s="78" t="s">
        <v>148</v>
      </c>
      <c r="D54" s="144">
        <f aca="true" t="shared" si="17" ref="D54:O54">D52*D53</f>
        <v>0</v>
      </c>
      <c r="E54" s="144">
        <f t="shared" si="17"/>
        <v>0</v>
      </c>
      <c r="F54" s="144">
        <f t="shared" si="17"/>
        <v>0</v>
      </c>
      <c r="G54" s="144">
        <f t="shared" si="17"/>
        <v>0</v>
      </c>
      <c r="H54" s="144">
        <f t="shared" si="17"/>
        <v>0</v>
      </c>
      <c r="I54" s="144">
        <f t="shared" si="17"/>
        <v>0</v>
      </c>
      <c r="J54" s="144">
        <f t="shared" si="17"/>
        <v>0</v>
      </c>
      <c r="K54" s="144">
        <f t="shared" si="17"/>
        <v>0</v>
      </c>
      <c r="L54" s="144">
        <f t="shared" si="17"/>
        <v>0</v>
      </c>
      <c r="M54" s="144">
        <f t="shared" si="17"/>
        <v>0</v>
      </c>
      <c r="N54" s="144">
        <f t="shared" si="17"/>
        <v>0</v>
      </c>
      <c r="O54" s="144">
        <f t="shared" si="17"/>
        <v>0</v>
      </c>
      <c r="P54" s="164">
        <f>SUM(D54:O54)</f>
        <v>0</v>
      </c>
    </row>
    <row r="55" spans="1:16" ht="15">
      <c r="A55" s="726">
        <v>17</v>
      </c>
      <c r="B55" s="723">
        <f>'4.5. Цена'!B22</f>
        <v>0</v>
      </c>
      <c r="C55" s="79" t="s">
        <v>146</v>
      </c>
      <c r="D55" s="172">
        <v>0</v>
      </c>
      <c r="E55" s="172">
        <v>0</v>
      </c>
      <c r="F55" s="172">
        <v>0</v>
      </c>
      <c r="G55" s="172">
        <v>0</v>
      </c>
      <c r="H55" s="172">
        <v>0</v>
      </c>
      <c r="I55" s="172">
        <v>0</v>
      </c>
      <c r="J55" s="172">
        <v>0</v>
      </c>
      <c r="K55" s="172">
        <v>0</v>
      </c>
      <c r="L55" s="172">
        <v>0</v>
      </c>
      <c r="M55" s="172">
        <v>0</v>
      </c>
      <c r="N55" s="172">
        <v>0</v>
      </c>
      <c r="O55" s="172">
        <v>0</v>
      </c>
      <c r="P55" s="165">
        <f>SUM(D55:O55)</f>
        <v>0</v>
      </c>
    </row>
    <row r="56" spans="1:16" ht="15">
      <c r="A56" s="727"/>
      <c r="B56" s="724"/>
      <c r="C56" s="77" t="s">
        <v>147</v>
      </c>
      <c r="D56" s="173">
        <f>'4.5. Цена'!$E$22</f>
        <v>0</v>
      </c>
      <c r="E56" s="173">
        <f>'4.5. Цена'!$E$22</f>
        <v>0</v>
      </c>
      <c r="F56" s="173">
        <f>'4.5. Цена'!$E$22</f>
        <v>0</v>
      </c>
      <c r="G56" s="173">
        <f>'4.5. Цена'!$E$22</f>
        <v>0</v>
      </c>
      <c r="H56" s="173">
        <f>'4.5. Цена'!$E$22</f>
        <v>0</v>
      </c>
      <c r="I56" s="173">
        <f>'4.5. Цена'!$E$22</f>
        <v>0</v>
      </c>
      <c r="J56" s="173">
        <f>'4.5. Цена'!$E$22</f>
        <v>0</v>
      </c>
      <c r="K56" s="173">
        <f>'4.5. Цена'!$E$22</f>
        <v>0</v>
      </c>
      <c r="L56" s="173">
        <f>'4.5. Цена'!$E$22</f>
        <v>0</v>
      </c>
      <c r="M56" s="173">
        <f>'4.5. Цена'!$E$22</f>
        <v>0</v>
      </c>
      <c r="N56" s="173">
        <f>'4.5. Цена'!$E$22</f>
        <v>0</v>
      </c>
      <c r="O56" s="173">
        <f>'4.5. Цена'!$E$22</f>
        <v>0</v>
      </c>
      <c r="P56" s="166">
        <f>O56</f>
        <v>0</v>
      </c>
    </row>
    <row r="57" spans="1:16" ht="16.5" thickBot="1">
      <c r="A57" s="728"/>
      <c r="B57" s="725"/>
      <c r="C57" s="78" t="s">
        <v>148</v>
      </c>
      <c r="D57" s="144">
        <f aca="true" t="shared" si="18" ref="D57:O57">D55*D56</f>
        <v>0</v>
      </c>
      <c r="E57" s="144">
        <f t="shared" si="18"/>
        <v>0</v>
      </c>
      <c r="F57" s="144">
        <f t="shared" si="18"/>
        <v>0</v>
      </c>
      <c r="G57" s="144">
        <f t="shared" si="18"/>
        <v>0</v>
      </c>
      <c r="H57" s="144">
        <f t="shared" si="18"/>
        <v>0</v>
      </c>
      <c r="I57" s="144">
        <f t="shared" si="18"/>
        <v>0</v>
      </c>
      <c r="J57" s="144">
        <f t="shared" si="18"/>
        <v>0</v>
      </c>
      <c r="K57" s="144">
        <f t="shared" si="18"/>
        <v>0</v>
      </c>
      <c r="L57" s="144">
        <f t="shared" si="18"/>
        <v>0</v>
      </c>
      <c r="M57" s="144">
        <f t="shared" si="18"/>
        <v>0</v>
      </c>
      <c r="N57" s="144">
        <f t="shared" si="18"/>
        <v>0</v>
      </c>
      <c r="O57" s="144">
        <f t="shared" si="18"/>
        <v>0</v>
      </c>
      <c r="P57" s="164">
        <f>SUM(D57:O57)</f>
        <v>0</v>
      </c>
    </row>
    <row r="58" spans="1:16" ht="15">
      <c r="A58" s="726">
        <v>18</v>
      </c>
      <c r="B58" s="723">
        <f>'4.5. Цена'!B23</f>
        <v>0</v>
      </c>
      <c r="C58" s="79" t="s">
        <v>146</v>
      </c>
      <c r="D58" s="172">
        <v>0</v>
      </c>
      <c r="E58" s="172">
        <v>0</v>
      </c>
      <c r="F58" s="172">
        <v>0</v>
      </c>
      <c r="G58" s="172">
        <v>0</v>
      </c>
      <c r="H58" s="172">
        <v>0</v>
      </c>
      <c r="I58" s="172">
        <v>0</v>
      </c>
      <c r="J58" s="172">
        <v>0</v>
      </c>
      <c r="K58" s="172">
        <v>0</v>
      </c>
      <c r="L58" s="172">
        <v>0</v>
      </c>
      <c r="M58" s="172">
        <v>0</v>
      </c>
      <c r="N58" s="172">
        <v>0</v>
      </c>
      <c r="O58" s="172">
        <v>0</v>
      </c>
      <c r="P58" s="165">
        <f>SUM(D58:O58)</f>
        <v>0</v>
      </c>
    </row>
    <row r="59" spans="1:16" ht="15">
      <c r="A59" s="727"/>
      <c r="B59" s="724"/>
      <c r="C59" s="77" t="s">
        <v>147</v>
      </c>
      <c r="D59" s="173">
        <f>'4.5. Цена'!$E$23</f>
        <v>0</v>
      </c>
      <c r="E59" s="173">
        <f>'4.5. Цена'!$E$23</f>
        <v>0</v>
      </c>
      <c r="F59" s="173">
        <f>'4.5. Цена'!$E$23</f>
        <v>0</v>
      </c>
      <c r="G59" s="173">
        <f>'4.5. Цена'!$E$23</f>
        <v>0</v>
      </c>
      <c r="H59" s="173">
        <f>'4.5. Цена'!$E$23</f>
        <v>0</v>
      </c>
      <c r="I59" s="173">
        <f>'4.5. Цена'!$E$23</f>
        <v>0</v>
      </c>
      <c r="J59" s="173">
        <f>'4.5. Цена'!$E$23</f>
        <v>0</v>
      </c>
      <c r="K59" s="173">
        <f>'4.5. Цена'!$E$23</f>
        <v>0</v>
      </c>
      <c r="L59" s="173">
        <f>'4.5. Цена'!$E$23</f>
        <v>0</v>
      </c>
      <c r="M59" s="173">
        <f>'4.5. Цена'!$E$23</f>
        <v>0</v>
      </c>
      <c r="N59" s="173">
        <f>'4.5. Цена'!$E$23</f>
        <v>0</v>
      </c>
      <c r="O59" s="173">
        <f>'4.5. Цена'!$E$23</f>
        <v>0</v>
      </c>
      <c r="P59" s="166">
        <f>O59</f>
        <v>0</v>
      </c>
    </row>
    <row r="60" spans="1:16" ht="16.5" thickBot="1">
      <c r="A60" s="728"/>
      <c r="B60" s="725"/>
      <c r="C60" s="78" t="s">
        <v>148</v>
      </c>
      <c r="D60" s="144">
        <f aca="true" t="shared" si="19" ref="D60:O60">D58*D59</f>
        <v>0</v>
      </c>
      <c r="E60" s="144">
        <f t="shared" si="19"/>
        <v>0</v>
      </c>
      <c r="F60" s="144">
        <f t="shared" si="19"/>
        <v>0</v>
      </c>
      <c r="G60" s="144">
        <f t="shared" si="19"/>
        <v>0</v>
      </c>
      <c r="H60" s="144">
        <f t="shared" si="19"/>
        <v>0</v>
      </c>
      <c r="I60" s="144">
        <f t="shared" si="19"/>
        <v>0</v>
      </c>
      <c r="J60" s="144">
        <f t="shared" si="19"/>
        <v>0</v>
      </c>
      <c r="K60" s="144">
        <f t="shared" si="19"/>
        <v>0</v>
      </c>
      <c r="L60" s="144">
        <f t="shared" si="19"/>
        <v>0</v>
      </c>
      <c r="M60" s="144">
        <f t="shared" si="19"/>
        <v>0</v>
      </c>
      <c r="N60" s="144">
        <f t="shared" si="19"/>
        <v>0</v>
      </c>
      <c r="O60" s="144">
        <f t="shared" si="19"/>
        <v>0</v>
      </c>
      <c r="P60" s="164">
        <f>SUM(D60:O60)</f>
        <v>0</v>
      </c>
    </row>
    <row r="61" spans="1:16" ht="15">
      <c r="A61" s="726">
        <v>19</v>
      </c>
      <c r="B61" s="723">
        <f>'4.5. Цена'!B24</f>
        <v>0</v>
      </c>
      <c r="C61" s="79" t="s">
        <v>146</v>
      </c>
      <c r="D61" s="172">
        <v>0</v>
      </c>
      <c r="E61" s="172">
        <v>0</v>
      </c>
      <c r="F61" s="172">
        <v>0</v>
      </c>
      <c r="G61" s="172">
        <v>0</v>
      </c>
      <c r="H61" s="172">
        <v>0</v>
      </c>
      <c r="I61" s="172">
        <v>0</v>
      </c>
      <c r="J61" s="172">
        <v>0</v>
      </c>
      <c r="K61" s="172">
        <v>0</v>
      </c>
      <c r="L61" s="172">
        <v>0</v>
      </c>
      <c r="M61" s="172">
        <v>0</v>
      </c>
      <c r="N61" s="172">
        <v>0</v>
      </c>
      <c r="O61" s="172">
        <v>0</v>
      </c>
      <c r="P61" s="165">
        <f>SUM(D61:O61)</f>
        <v>0</v>
      </c>
    </row>
    <row r="62" spans="1:16" ht="15">
      <c r="A62" s="727"/>
      <c r="B62" s="724"/>
      <c r="C62" s="77" t="s">
        <v>147</v>
      </c>
      <c r="D62" s="173">
        <f>'4.5. Цена'!$E$24</f>
        <v>0</v>
      </c>
      <c r="E62" s="173">
        <f>'4.5. Цена'!$E$24</f>
        <v>0</v>
      </c>
      <c r="F62" s="173">
        <f>'4.5. Цена'!$E$24</f>
        <v>0</v>
      </c>
      <c r="G62" s="173">
        <f>'4.5. Цена'!$E$24</f>
        <v>0</v>
      </c>
      <c r="H62" s="173">
        <f>'4.5. Цена'!$E$24</f>
        <v>0</v>
      </c>
      <c r="I62" s="173">
        <f>'4.5. Цена'!$E$24</f>
        <v>0</v>
      </c>
      <c r="J62" s="173">
        <f>'4.5. Цена'!$E$24</f>
        <v>0</v>
      </c>
      <c r="K62" s="173">
        <f>'4.5. Цена'!$E$24</f>
        <v>0</v>
      </c>
      <c r="L62" s="173">
        <f>'4.5. Цена'!$E$24</f>
        <v>0</v>
      </c>
      <c r="M62" s="173">
        <f>'4.5. Цена'!$E$24</f>
        <v>0</v>
      </c>
      <c r="N62" s="173">
        <f>'4.5. Цена'!$E$24</f>
        <v>0</v>
      </c>
      <c r="O62" s="173">
        <f>'4.5. Цена'!$E$24</f>
        <v>0</v>
      </c>
      <c r="P62" s="166">
        <f>O62</f>
        <v>0</v>
      </c>
    </row>
    <row r="63" spans="1:16" ht="16.5" thickBot="1">
      <c r="A63" s="728"/>
      <c r="B63" s="725"/>
      <c r="C63" s="78" t="s">
        <v>148</v>
      </c>
      <c r="D63" s="144">
        <f aca="true" t="shared" si="20" ref="D63:O63">D61*D62</f>
        <v>0</v>
      </c>
      <c r="E63" s="144">
        <f t="shared" si="20"/>
        <v>0</v>
      </c>
      <c r="F63" s="144">
        <f t="shared" si="20"/>
        <v>0</v>
      </c>
      <c r="G63" s="144">
        <f t="shared" si="20"/>
        <v>0</v>
      </c>
      <c r="H63" s="144">
        <f t="shared" si="20"/>
        <v>0</v>
      </c>
      <c r="I63" s="144">
        <f t="shared" si="20"/>
        <v>0</v>
      </c>
      <c r="J63" s="144">
        <f t="shared" si="20"/>
        <v>0</v>
      </c>
      <c r="K63" s="144">
        <f t="shared" si="20"/>
        <v>0</v>
      </c>
      <c r="L63" s="144">
        <f t="shared" si="20"/>
        <v>0</v>
      </c>
      <c r="M63" s="144">
        <f t="shared" si="20"/>
        <v>0</v>
      </c>
      <c r="N63" s="144">
        <f t="shared" si="20"/>
        <v>0</v>
      </c>
      <c r="O63" s="144">
        <f t="shared" si="20"/>
        <v>0</v>
      </c>
      <c r="P63" s="164">
        <f>SUM(D63:O63)</f>
        <v>0</v>
      </c>
    </row>
    <row r="64" spans="1:16" ht="15">
      <c r="A64" s="726">
        <v>20</v>
      </c>
      <c r="B64" s="723">
        <f>'4.5. Цена'!B25</f>
        <v>0</v>
      </c>
      <c r="C64" s="79" t="s">
        <v>146</v>
      </c>
      <c r="D64" s="172">
        <v>0</v>
      </c>
      <c r="E64" s="172">
        <v>0</v>
      </c>
      <c r="F64" s="172">
        <v>0</v>
      </c>
      <c r="G64" s="172">
        <v>0</v>
      </c>
      <c r="H64" s="172">
        <v>0</v>
      </c>
      <c r="I64" s="172">
        <v>0</v>
      </c>
      <c r="J64" s="172">
        <v>0</v>
      </c>
      <c r="K64" s="172">
        <v>0</v>
      </c>
      <c r="L64" s="172">
        <v>0</v>
      </c>
      <c r="M64" s="172">
        <v>0</v>
      </c>
      <c r="N64" s="172">
        <v>0</v>
      </c>
      <c r="O64" s="172">
        <v>0</v>
      </c>
      <c r="P64" s="165">
        <f>SUM(D64:O64)</f>
        <v>0</v>
      </c>
    </row>
    <row r="65" spans="1:16" ht="15">
      <c r="A65" s="727"/>
      <c r="B65" s="724"/>
      <c r="C65" s="77" t="s">
        <v>147</v>
      </c>
      <c r="D65" s="173">
        <f>'4.5. Цена'!$E$25</f>
        <v>0</v>
      </c>
      <c r="E65" s="173">
        <f>'4.5. Цена'!$E$25</f>
        <v>0</v>
      </c>
      <c r="F65" s="173">
        <f>'4.5. Цена'!$E$25</f>
        <v>0</v>
      </c>
      <c r="G65" s="173">
        <f>'4.5. Цена'!$E$25</f>
        <v>0</v>
      </c>
      <c r="H65" s="173">
        <f>'4.5. Цена'!$E$25</f>
        <v>0</v>
      </c>
      <c r="I65" s="173">
        <f>'4.5. Цена'!$E$25</f>
        <v>0</v>
      </c>
      <c r="J65" s="173">
        <f>'4.5. Цена'!$E$25</f>
        <v>0</v>
      </c>
      <c r="K65" s="173">
        <f>'4.5. Цена'!$E$25</f>
        <v>0</v>
      </c>
      <c r="L65" s="173">
        <f>'4.5. Цена'!$E$25</f>
        <v>0</v>
      </c>
      <c r="M65" s="173">
        <f>'4.5. Цена'!$E$25</f>
        <v>0</v>
      </c>
      <c r="N65" s="173">
        <f>'4.5. Цена'!$E$25</f>
        <v>0</v>
      </c>
      <c r="O65" s="173">
        <f>'4.5. Цена'!$E$25</f>
        <v>0</v>
      </c>
      <c r="P65" s="166">
        <f>O65</f>
        <v>0</v>
      </c>
    </row>
    <row r="66" spans="1:16" ht="16.5" thickBot="1">
      <c r="A66" s="728"/>
      <c r="B66" s="725"/>
      <c r="C66" s="78" t="s">
        <v>148</v>
      </c>
      <c r="D66" s="144">
        <f aca="true" t="shared" si="21" ref="D66:O66">D64*D65</f>
        <v>0</v>
      </c>
      <c r="E66" s="144">
        <f t="shared" si="21"/>
        <v>0</v>
      </c>
      <c r="F66" s="144">
        <f t="shared" si="21"/>
        <v>0</v>
      </c>
      <c r="G66" s="144">
        <f t="shared" si="21"/>
        <v>0</v>
      </c>
      <c r="H66" s="144">
        <f t="shared" si="21"/>
        <v>0</v>
      </c>
      <c r="I66" s="144">
        <f t="shared" si="21"/>
        <v>0</v>
      </c>
      <c r="J66" s="144">
        <f t="shared" si="21"/>
        <v>0</v>
      </c>
      <c r="K66" s="144">
        <f t="shared" si="21"/>
        <v>0</v>
      </c>
      <c r="L66" s="144">
        <f t="shared" si="21"/>
        <v>0</v>
      </c>
      <c r="M66" s="144">
        <f t="shared" si="21"/>
        <v>0</v>
      </c>
      <c r="N66" s="144">
        <f t="shared" si="21"/>
        <v>0</v>
      </c>
      <c r="O66" s="144">
        <f t="shared" si="21"/>
        <v>0</v>
      </c>
      <c r="P66" s="164">
        <f>SUM(D66:O66)</f>
        <v>0</v>
      </c>
    </row>
  </sheetData>
  <sheetProtection password="F957" sheet="1" objects="1" scenarios="1"/>
  <mergeCells count="46">
    <mergeCell ref="P4:P5"/>
    <mergeCell ref="A64:A66"/>
    <mergeCell ref="B64:B66"/>
    <mergeCell ref="A58:A60"/>
    <mergeCell ref="B58:B60"/>
    <mergeCell ref="A61:A63"/>
    <mergeCell ref="A34:A36"/>
    <mergeCell ref="B34:B36"/>
    <mergeCell ref="B61:B63"/>
    <mergeCell ref="B49:B51"/>
    <mergeCell ref="A55:A57"/>
    <mergeCell ref="B55:B57"/>
    <mergeCell ref="A6:C6"/>
    <mergeCell ref="A37:A39"/>
    <mergeCell ref="B37:B39"/>
    <mergeCell ref="A40:A42"/>
    <mergeCell ref="B40:B42"/>
    <mergeCell ref="A46:A48"/>
    <mergeCell ref="A31:A33"/>
    <mergeCell ref="B31:B33"/>
    <mergeCell ref="A52:A54"/>
    <mergeCell ref="B52:B54"/>
    <mergeCell ref="A25:A27"/>
    <mergeCell ref="B25:B27"/>
    <mergeCell ref="A28:A30"/>
    <mergeCell ref="B28:B30"/>
    <mergeCell ref="B46:B48"/>
    <mergeCell ref="A49:A51"/>
    <mergeCell ref="A43:A45"/>
    <mergeCell ref="B43:B45"/>
    <mergeCell ref="D4:O4"/>
    <mergeCell ref="A22:A24"/>
    <mergeCell ref="B22:B24"/>
    <mergeCell ref="A13:A15"/>
    <mergeCell ref="B13:B15"/>
    <mergeCell ref="A16:A18"/>
    <mergeCell ref="B16:B18"/>
    <mergeCell ref="A7:A9"/>
    <mergeCell ref="A19:A21"/>
    <mergeCell ref="B19:B21"/>
    <mergeCell ref="C4:C5"/>
    <mergeCell ref="B7:B9"/>
    <mergeCell ref="A10:A12"/>
    <mergeCell ref="B10:B12"/>
    <mergeCell ref="A4:A5"/>
    <mergeCell ref="B4:B5"/>
  </mergeCells>
  <hyperlinks>
    <hyperlink ref="B1" location="СХЕМА!A1" display="вернуться к схеме"/>
  </hyperlinks>
  <printOptions/>
  <pageMargins left="0.1968503937007874" right="0.2755905511811024" top="0.984251968503937" bottom="0.984251968503937" header="0.5118110236220472" footer="0.5118110236220472"/>
  <pageSetup fitToHeight="1" fitToWidth="1" horizontalDpi="600" verticalDpi="600" orientation="landscape" paperSize="9" scale="44" r:id="rId1"/>
  <headerFooter alignWithMargins="0">
    <oddFooter>&amp;L&amp;"Arial,курсив"© МРАПМСБ&amp;R&amp;"Arial,курсив"&amp;D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Q60"/>
  <sheetViews>
    <sheetView zoomScale="70" zoomScaleNormal="70" zoomScalePageLayoutView="0" workbookViewId="0" topLeftCell="A1">
      <selection activeCell="B15" sqref="B15:B17"/>
    </sheetView>
  </sheetViews>
  <sheetFormatPr defaultColWidth="9.140625" defaultRowHeight="12.75" outlineLevelRow="1"/>
  <cols>
    <col min="1" max="1" width="4.28125" style="90" customWidth="1"/>
    <col min="2" max="2" width="35.8515625" style="90" customWidth="1"/>
    <col min="3" max="3" width="12.00390625" style="90" customWidth="1"/>
    <col min="4" max="16" width="11.57421875" style="90" customWidth="1"/>
    <col min="17" max="17" width="16.00390625" style="90" customWidth="1"/>
    <col min="18" max="16384" width="9.140625" style="90" customWidth="1"/>
  </cols>
  <sheetData>
    <row r="1" spans="1:2" ht="15">
      <c r="A1" s="55"/>
      <c r="B1" s="6" t="s">
        <v>123</v>
      </c>
    </row>
    <row r="2" ht="18">
      <c r="B2" s="94" t="s">
        <v>171</v>
      </c>
    </row>
    <row r="3" spans="1:17" ht="15.75" customHeight="1" outlineLevel="1">
      <c r="A3" s="708" t="s">
        <v>125</v>
      </c>
      <c r="B3" s="708" t="s">
        <v>105</v>
      </c>
      <c r="C3" s="222" t="s">
        <v>126</v>
      </c>
      <c r="D3" s="225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4"/>
      <c r="Q3" s="707" t="s">
        <v>127</v>
      </c>
    </row>
    <row r="4" spans="1:17" ht="15.75" outlineLevel="1">
      <c r="A4" s="708"/>
      <c r="B4" s="708"/>
      <c r="C4" s="187"/>
      <c r="D4" s="187">
        <v>0</v>
      </c>
      <c r="E4" s="145">
        <f>'Приложение 1 (На печать 1)'!C8</f>
        <v>42126</v>
      </c>
      <c r="F4" s="145">
        <f>'Приложение 1 (На печать 1)'!D8</f>
        <v>42157</v>
      </c>
      <c r="G4" s="145">
        <f>'Приложение 1 (На печать 1)'!E8</f>
        <v>42188</v>
      </c>
      <c r="H4" s="145">
        <f>'Приложение 1 (На печать 1)'!F8</f>
        <v>42219</v>
      </c>
      <c r="I4" s="145">
        <f>'Приложение 1 (На печать 1)'!G8</f>
        <v>42250</v>
      </c>
      <c r="J4" s="145">
        <f>'Приложение 1 (На печать 1)'!H8</f>
        <v>42281</v>
      </c>
      <c r="K4" s="145">
        <f>'Приложение 1 (На печать 1)'!I8</f>
        <v>42312</v>
      </c>
      <c r="L4" s="145">
        <f>'Приложение 1 (На печать 1)'!J8</f>
        <v>42343</v>
      </c>
      <c r="M4" s="145">
        <f>'Приложение 1 (На печать 1)'!K8</f>
        <v>42374</v>
      </c>
      <c r="N4" s="145">
        <f>'Приложение 1 (На печать 1)'!L8</f>
        <v>42405</v>
      </c>
      <c r="O4" s="145">
        <f>'Приложение 1 (На печать 1)'!M8</f>
        <v>42436</v>
      </c>
      <c r="P4" s="145">
        <f>'Приложение 1 (На печать 1)'!N8</f>
        <v>42467</v>
      </c>
      <c r="Q4" s="707"/>
    </row>
    <row r="5" spans="1:17" ht="15.75" outlineLevel="1">
      <c r="A5" s="217"/>
      <c r="B5" s="218" t="s">
        <v>132</v>
      </c>
      <c r="C5" s="219"/>
      <c r="D5" s="146">
        <f>SUMIF($C$6:$C$50,$C$8,D5:D50)</f>
        <v>0</v>
      </c>
      <c r="E5" s="227">
        <f aca="true" t="shared" si="0" ref="E5:Q5">SUMIF($C$6:$C$50,$C$8,E5:E50)</f>
        <v>0</v>
      </c>
      <c r="F5" s="227">
        <f t="shared" si="0"/>
        <v>0</v>
      </c>
      <c r="G5" s="227">
        <f t="shared" si="0"/>
        <v>0</v>
      </c>
      <c r="H5" s="227">
        <f t="shared" si="0"/>
        <v>0</v>
      </c>
      <c r="I5" s="227">
        <f t="shared" si="0"/>
        <v>0</v>
      </c>
      <c r="J5" s="227">
        <f t="shared" si="0"/>
        <v>0</v>
      </c>
      <c r="K5" s="227">
        <f t="shared" si="0"/>
        <v>0</v>
      </c>
      <c r="L5" s="227">
        <f t="shared" si="0"/>
        <v>0</v>
      </c>
      <c r="M5" s="227">
        <f t="shared" si="0"/>
        <v>0</v>
      </c>
      <c r="N5" s="227">
        <f t="shared" si="0"/>
        <v>0</v>
      </c>
      <c r="O5" s="227">
        <f t="shared" si="0"/>
        <v>0</v>
      </c>
      <c r="P5" s="227">
        <f t="shared" si="0"/>
        <v>0</v>
      </c>
      <c r="Q5" s="227">
        <f t="shared" si="0"/>
        <v>0</v>
      </c>
    </row>
    <row r="6" spans="1:17" ht="15.75" customHeight="1" outlineLevel="1">
      <c r="A6" s="745">
        <v>1</v>
      </c>
      <c r="B6" s="739"/>
      <c r="C6" s="220" t="s">
        <v>146</v>
      </c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28">
        <f>SUM(D6:P6)</f>
        <v>0</v>
      </c>
    </row>
    <row r="7" spans="1:17" ht="15.75" outlineLevel="1">
      <c r="A7" s="746"/>
      <c r="B7" s="740"/>
      <c r="C7" s="220" t="s">
        <v>233</v>
      </c>
      <c r="D7" s="255"/>
      <c r="E7" s="255"/>
      <c r="F7" s="255"/>
      <c r="G7" s="255"/>
      <c r="H7" s="255"/>
      <c r="I7" s="255"/>
      <c r="J7" s="255"/>
      <c r="K7" s="255"/>
      <c r="L7" s="255"/>
      <c r="M7" s="255"/>
      <c r="N7" s="255"/>
      <c r="O7" s="255"/>
      <c r="P7" s="255"/>
      <c r="Q7" s="228">
        <f>P7</f>
        <v>0</v>
      </c>
    </row>
    <row r="8" spans="1:17" ht="15.75" customHeight="1" outlineLevel="1">
      <c r="A8" s="746"/>
      <c r="B8" s="741"/>
      <c r="C8" s="221" t="s">
        <v>234</v>
      </c>
      <c r="D8" s="226">
        <f>D6*D7</f>
        <v>0</v>
      </c>
      <c r="E8" s="226">
        <f>E6*E7</f>
        <v>0</v>
      </c>
      <c r="F8" s="226">
        <f aca="true" t="shared" si="1" ref="F8:P8">F6*F7</f>
        <v>0</v>
      </c>
      <c r="G8" s="226">
        <f t="shared" si="1"/>
        <v>0</v>
      </c>
      <c r="H8" s="226">
        <f t="shared" si="1"/>
        <v>0</v>
      </c>
      <c r="I8" s="226">
        <f t="shared" si="1"/>
        <v>0</v>
      </c>
      <c r="J8" s="226">
        <f t="shared" si="1"/>
        <v>0</v>
      </c>
      <c r="K8" s="226">
        <f t="shared" si="1"/>
        <v>0</v>
      </c>
      <c r="L8" s="226">
        <f t="shared" si="1"/>
        <v>0</v>
      </c>
      <c r="M8" s="226">
        <f t="shared" si="1"/>
        <v>0</v>
      </c>
      <c r="N8" s="226">
        <f t="shared" si="1"/>
        <v>0</v>
      </c>
      <c r="O8" s="226">
        <f t="shared" si="1"/>
        <v>0</v>
      </c>
      <c r="P8" s="226">
        <f t="shared" si="1"/>
        <v>0</v>
      </c>
      <c r="Q8" s="229">
        <f>SUM(D8:P8)</f>
        <v>0</v>
      </c>
    </row>
    <row r="9" spans="1:17" ht="15.75" customHeight="1" outlineLevel="1">
      <c r="A9" s="745">
        <v>2</v>
      </c>
      <c r="B9" s="742"/>
      <c r="C9" s="221" t="s">
        <v>146</v>
      </c>
      <c r="D9" s="205"/>
      <c r="E9" s="205"/>
      <c r="F9" s="205"/>
      <c r="G9" s="205"/>
      <c r="H9" s="205"/>
      <c r="I9" s="205"/>
      <c r="J9" s="205"/>
      <c r="K9" s="205"/>
      <c r="L9" s="205"/>
      <c r="M9" s="205"/>
      <c r="N9" s="205"/>
      <c r="O9" s="205"/>
      <c r="P9" s="205"/>
      <c r="Q9" s="228">
        <f>SUM(D9:P9)</f>
        <v>0</v>
      </c>
    </row>
    <row r="10" spans="1:17" ht="15.75" outlineLevel="1">
      <c r="A10" s="746"/>
      <c r="B10" s="742"/>
      <c r="C10" s="221" t="s">
        <v>233</v>
      </c>
      <c r="D10" s="255"/>
      <c r="E10" s="255"/>
      <c r="F10" s="255"/>
      <c r="G10" s="255"/>
      <c r="H10" s="255"/>
      <c r="I10" s="255"/>
      <c r="J10" s="255"/>
      <c r="K10" s="255"/>
      <c r="L10" s="255"/>
      <c r="M10" s="255"/>
      <c r="N10" s="255"/>
      <c r="O10" s="255"/>
      <c r="P10" s="255"/>
      <c r="Q10" s="228">
        <f>P10</f>
        <v>0</v>
      </c>
    </row>
    <row r="11" spans="1:17" ht="15.75" outlineLevel="1">
      <c r="A11" s="746"/>
      <c r="B11" s="742"/>
      <c r="C11" s="221" t="s">
        <v>234</v>
      </c>
      <c r="D11" s="226">
        <f aca="true" t="shared" si="2" ref="D11:P11">D9*D10</f>
        <v>0</v>
      </c>
      <c r="E11" s="226">
        <f t="shared" si="2"/>
        <v>0</v>
      </c>
      <c r="F11" s="226">
        <f t="shared" si="2"/>
        <v>0</v>
      </c>
      <c r="G11" s="226">
        <f t="shared" si="2"/>
        <v>0</v>
      </c>
      <c r="H11" s="226">
        <f t="shared" si="2"/>
        <v>0</v>
      </c>
      <c r="I11" s="226">
        <f t="shared" si="2"/>
        <v>0</v>
      </c>
      <c r="J11" s="226">
        <f t="shared" si="2"/>
        <v>0</v>
      </c>
      <c r="K11" s="226">
        <f t="shared" si="2"/>
        <v>0</v>
      </c>
      <c r="L11" s="226">
        <f t="shared" si="2"/>
        <v>0</v>
      </c>
      <c r="M11" s="226">
        <f t="shared" si="2"/>
        <v>0</v>
      </c>
      <c r="N11" s="226">
        <f t="shared" si="2"/>
        <v>0</v>
      </c>
      <c r="O11" s="226">
        <f t="shared" si="2"/>
        <v>0</v>
      </c>
      <c r="P11" s="226">
        <f t="shared" si="2"/>
        <v>0</v>
      </c>
      <c r="Q11" s="229">
        <f>SUM(D11:P11)</f>
        <v>0</v>
      </c>
    </row>
    <row r="12" spans="1:17" ht="15.75" customHeight="1" outlineLevel="1">
      <c r="A12" s="745">
        <v>3</v>
      </c>
      <c r="B12" s="742"/>
      <c r="C12" s="221" t="s">
        <v>146</v>
      </c>
      <c r="D12" s="205"/>
      <c r="E12" s="205"/>
      <c r="F12" s="205"/>
      <c r="G12" s="205"/>
      <c r="H12" s="205"/>
      <c r="I12" s="205"/>
      <c r="J12" s="205"/>
      <c r="K12" s="205"/>
      <c r="L12" s="205"/>
      <c r="M12" s="205"/>
      <c r="N12" s="205"/>
      <c r="O12" s="205"/>
      <c r="P12" s="205"/>
      <c r="Q12" s="228">
        <f>SUM(D12:P12)</f>
        <v>0</v>
      </c>
    </row>
    <row r="13" spans="1:17" ht="15.75" outlineLevel="1">
      <c r="A13" s="746"/>
      <c r="B13" s="742"/>
      <c r="C13" s="221" t="s">
        <v>233</v>
      </c>
      <c r="D13" s="255"/>
      <c r="E13" s="255"/>
      <c r="F13" s="255"/>
      <c r="G13" s="255"/>
      <c r="H13" s="255"/>
      <c r="I13" s="255"/>
      <c r="J13" s="255"/>
      <c r="K13" s="255"/>
      <c r="L13" s="255"/>
      <c r="M13" s="255"/>
      <c r="N13" s="255"/>
      <c r="O13" s="255"/>
      <c r="P13" s="255"/>
      <c r="Q13" s="228">
        <f>P13</f>
        <v>0</v>
      </c>
    </row>
    <row r="14" spans="1:17" ht="15.75" outlineLevel="1">
      <c r="A14" s="746"/>
      <c r="B14" s="742"/>
      <c r="C14" s="221" t="s">
        <v>234</v>
      </c>
      <c r="D14" s="226">
        <f aca="true" t="shared" si="3" ref="D14:P14">D12*D13</f>
        <v>0</v>
      </c>
      <c r="E14" s="226">
        <f t="shared" si="3"/>
        <v>0</v>
      </c>
      <c r="F14" s="226">
        <f t="shared" si="3"/>
        <v>0</v>
      </c>
      <c r="G14" s="226">
        <f t="shared" si="3"/>
        <v>0</v>
      </c>
      <c r="H14" s="226">
        <f t="shared" si="3"/>
        <v>0</v>
      </c>
      <c r="I14" s="226">
        <f t="shared" si="3"/>
        <v>0</v>
      </c>
      <c r="J14" s="226">
        <f t="shared" si="3"/>
        <v>0</v>
      </c>
      <c r="K14" s="226">
        <f t="shared" si="3"/>
        <v>0</v>
      </c>
      <c r="L14" s="226">
        <f t="shared" si="3"/>
        <v>0</v>
      </c>
      <c r="M14" s="226">
        <f t="shared" si="3"/>
        <v>0</v>
      </c>
      <c r="N14" s="226">
        <f t="shared" si="3"/>
        <v>0</v>
      </c>
      <c r="O14" s="226">
        <f t="shared" si="3"/>
        <v>0</v>
      </c>
      <c r="P14" s="226">
        <f t="shared" si="3"/>
        <v>0</v>
      </c>
      <c r="Q14" s="229">
        <f>SUM(D14:P14)</f>
        <v>0</v>
      </c>
    </row>
    <row r="15" spans="1:17" ht="15.75" customHeight="1" outlineLevel="1">
      <c r="A15" s="745">
        <v>4</v>
      </c>
      <c r="B15" s="742"/>
      <c r="C15" s="220" t="s">
        <v>146</v>
      </c>
      <c r="D15" s="205"/>
      <c r="E15" s="205"/>
      <c r="F15" s="205"/>
      <c r="G15" s="205"/>
      <c r="H15" s="205"/>
      <c r="I15" s="205"/>
      <c r="J15" s="205"/>
      <c r="K15" s="205"/>
      <c r="L15" s="205"/>
      <c r="M15" s="205"/>
      <c r="N15" s="205"/>
      <c r="O15" s="205"/>
      <c r="P15" s="205"/>
      <c r="Q15" s="228">
        <f>SUM(D15:P15)</f>
        <v>0</v>
      </c>
    </row>
    <row r="16" spans="1:17" ht="15.75" outlineLevel="1">
      <c r="A16" s="746"/>
      <c r="B16" s="742"/>
      <c r="C16" s="220" t="s">
        <v>233</v>
      </c>
      <c r="D16" s="255"/>
      <c r="E16" s="230"/>
      <c r="F16" s="230"/>
      <c r="G16" s="230"/>
      <c r="H16" s="230"/>
      <c r="I16" s="230"/>
      <c r="J16" s="230"/>
      <c r="K16" s="230"/>
      <c r="L16" s="230"/>
      <c r="M16" s="230"/>
      <c r="N16" s="230"/>
      <c r="O16" s="230"/>
      <c r="P16" s="230"/>
      <c r="Q16" s="228">
        <f>P16</f>
        <v>0</v>
      </c>
    </row>
    <row r="17" spans="1:17" ht="15.75" outlineLevel="1">
      <c r="A17" s="746"/>
      <c r="B17" s="742"/>
      <c r="C17" s="221" t="s">
        <v>234</v>
      </c>
      <c r="D17" s="226">
        <f aca="true" t="shared" si="4" ref="D17:P17">D15*D16</f>
        <v>0</v>
      </c>
      <c r="E17" s="226">
        <f t="shared" si="4"/>
        <v>0</v>
      </c>
      <c r="F17" s="226">
        <f t="shared" si="4"/>
        <v>0</v>
      </c>
      <c r="G17" s="226">
        <f t="shared" si="4"/>
        <v>0</v>
      </c>
      <c r="H17" s="226">
        <f t="shared" si="4"/>
        <v>0</v>
      </c>
      <c r="I17" s="226">
        <f t="shared" si="4"/>
        <v>0</v>
      </c>
      <c r="J17" s="226">
        <f t="shared" si="4"/>
        <v>0</v>
      </c>
      <c r="K17" s="226">
        <f t="shared" si="4"/>
        <v>0</v>
      </c>
      <c r="L17" s="226">
        <f t="shared" si="4"/>
        <v>0</v>
      </c>
      <c r="M17" s="226">
        <f t="shared" si="4"/>
        <v>0</v>
      </c>
      <c r="N17" s="226">
        <f t="shared" si="4"/>
        <v>0</v>
      </c>
      <c r="O17" s="226">
        <f t="shared" si="4"/>
        <v>0</v>
      </c>
      <c r="P17" s="226">
        <f t="shared" si="4"/>
        <v>0</v>
      </c>
      <c r="Q17" s="229">
        <f>SUM(D17:P17)</f>
        <v>0</v>
      </c>
    </row>
    <row r="18" spans="1:17" ht="15.75" customHeight="1" outlineLevel="1">
      <c r="A18" s="745">
        <v>5</v>
      </c>
      <c r="B18" s="742"/>
      <c r="C18" s="221" t="s">
        <v>146</v>
      </c>
      <c r="D18" s="255"/>
      <c r="E18" s="255"/>
      <c r="F18" s="255"/>
      <c r="G18" s="255"/>
      <c r="H18" s="255"/>
      <c r="I18" s="255"/>
      <c r="J18" s="255"/>
      <c r="K18" s="255"/>
      <c r="L18" s="255"/>
      <c r="M18" s="255"/>
      <c r="N18" s="255"/>
      <c r="O18" s="255"/>
      <c r="P18" s="255"/>
      <c r="Q18" s="228">
        <f>SUM(D18:P18)</f>
        <v>0</v>
      </c>
    </row>
    <row r="19" spans="1:17" ht="15.75" outlineLevel="1">
      <c r="A19" s="746"/>
      <c r="B19" s="742"/>
      <c r="C19" s="221" t="s">
        <v>233</v>
      </c>
      <c r="D19" s="255"/>
      <c r="E19" s="255"/>
      <c r="F19" s="255"/>
      <c r="G19" s="255"/>
      <c r="H19" s="255"/>
      <c r="I19" s="255"/>
      <c r="J19" s="255"/>
      <c r="K19" s="255"/>
      <c r="L19" s="255"/>
      <c r="M19" s="255"/>
      <c r="N19" s="255"/>
      <c r="O19" s="255"/>
      <c r="P19" s="255"/>
      <c r="Q19" s="228">
        <f>P19</f>
        <v>0</v>
      </c>
    </row>
    <row r="20" spans="1:17" ht="15.75" outlineLevel="1">
      <c r="A20" s="746"/>
      <c r="B20" s="742"/>
      <c r="C20" s="221" t="s">
        <v>234</v>
      </c>
      <c r="D20" s="226">
        <f aca="true" t="shared" si="5" ref="D20:P20">D18*D19</f>
        <v>0</v>
      </c>
      <c r="E20" s="226">
        <f t="shared" si="5"/>
        <v>0</v>
      </c>
      <c r="F20" s="226">
        <f t="shared" si="5"/>
        <v>0</v>
      </c>
      <c r="G20" s="226">
        <f t="shared" si="5"/>
        <v>0</v>
      </c>
      <c r="H20" s="226">
        <f t="shared" si="5"/>
        <v>0</v>
      </c>
      <c r="I20" s="226">
        <f t="shared" si="5"/>
        <v>0</v>
      </c>
      <c r="J20" s="226">
        <f t="shared" si="5"/>
        <v>0</v>
      </c>
      <c r="K20" s="226">
        <f t="shared" si="5"/>
        <v>0</v>
      </c>
      <c r="L20" s="226">
        <f t="shared" si="5"/>
        <v>0</v>
      </c>
      <c r="M20" s="226">
        <f t="shared" si="5"/>
        <v>0</v>
      </c>
      <c r="N20" s="226">
        <f t="shared" si="5"/>
        <v>0</v>
      </c>
      <c r="O20" s="226">
        <f t="shared" si="5"/>
        <v>0</v>
      </c>
      <c r="P20" s="226">
        <f t="shared" si="5"/>
        <v>0</v>
      </c>
      <c r="Q20" s="229">
        <f>SUM(D20:P20)</f>
        <v>0</v>
      </c>
    </row>
    <row r="21" spans="1:17" ht="15.75" customHeight="1" outlineLevel="1">
      <c r="A21" s="745">
        <v>6</v>
      </c>
      <c r="B21" s="742"/>
      <c r="C21" s="221" t="s">
        <v>146</v>
      </c>
      <c r="D21" s="255"/>
      <c r="E21" s="230"/>
      <c r="F21" s="230"/>
      <c r="G21" s="230"/>
      <c r="H21" s="230"/>
      <c r="I21" s="230"/>
      <c r="J21" s="230"/>
      <c r="K21" s="230"/>
      <c r="L21" s="230"/>
      <c r="M21" s="230"/>
      <c r="N21" s="230"/>
      <c r="O21" s="230"/>
      <c r="P21" s="230"/>
      <c r="Q21" s="228">
        <f>SUM(D21:P21)</f>
        <v>0</v>
      </c>
    </row>
    <row r="22" spans="1:17" ht="15.75" outlineLevel="1">
      <c r="A22" s="746"/>
      <c r="B22" s="742"/>
      <c r="C22" s="221" t="s">
        <v>233</v>
      </c>
      <c r="D22" s="255"/>
      <c r="E22" s="230"/>
      <c r="F22" s="230"/>
      <c r="G22" s="230"/>
      <c r="H22" s="230"/>
      <c r="I22" s="230"/>
      <c r="J22" s="230"/>
      <c r="K22" s="230"/>
      <c r="L22" s="230"/>
      <c r="M22" s="230"/>
      <c r="N22" s="230"/>
      <c r="O22" s="230"/>
      <c r="P22" s="230"/>
      <c r="Q22" s="228">
        <f>P22</f>
        <v>0</v>
      </c>
    </row>
    <row r="23" spans="1:17" ht="15.75" outlineLevel="1">
      <c r="A23" s="746"/>
      <c r="B23" s="742"/>
      <c r="C23" s="221" t="s">
        <v>234</v>
      </c>
      <c r="D23" s="226">
        <f aca="true" t="shared" si="6" ref="D23:P23">D21*D22</f>
        <v>0</v>
      </c>
      <c r="E23" s="226">
        <f t="shared" si="6"/>
        <v>0</v>
      </c>
      <c r="F23" s="226">
        <f t="shared" si="6"/>
        <v>0</v>
      </c>
      <c r="G23" s="226">
        <f t="shared" si="6"/>
        <v>0</v>
      </c>
      <c r="H23" s="226">
        <f t="shared" si="6"/>
        <v>0</v>
      </c>
      <c r="I23" s="226">
        <f t="shared" si="6"/>
        <v>0</v>
      </c>
      <c r="J23" s="226">
        <f t="shared" si="6"/>
        <v>0</v>
      </c>
      <c r="K23" s="226">
        <f t="shared" si="6"/>
        <v>0</v>
      </c>
      <c r="L23" s="226">
        <f t="shared" si="6"/>
        <v>0</v>
      </c>
      <c r="M23" s="226">
        <f t="shared" si="6"/>
        <v>0</v>
      </c>
      <c r="N23" s="226">
        <f t="shared" si="6"/>
        <v>0</v>
      </c>
      <c r="O23" s="226">
        <f t="shared" si="6"/>
        <v>0</v>
      </c>
      <c r="P23" s="226">
        <f t="shared" si="6"/>
        <v>0</v>
      </c>
      <c r="Q23" s="229">
        <f>SUM(D23:P23)</f>
        <v>0</v>
      </c>
    </row>
    <row r="24" spans="1:17" ht="15.75" customHeight="1" outlineLevel="1">
      <c r="A24" s="745">
        <v>7</v>
      </c>
      <c r="B24" s="742"/>
      <c r="C24" s="221" t="s">
        <v>146</v>
      </c>
      <c r="D24" s="255"/>
      <c r="E24" s="255"/>
      <c r="F24" s="255"/>
      <c r="G24" s="255"/>
      <c r="H24" s="255"/>
      <c r="I24" s="255"/>
      <c r="J24" s="255"/>
      <c r="K24" s="255"/>
      <c r="L24" s="255"/>
      <c r="M24" s="255"/>
      <c r="N24" s="255"/>
      <c r="O24" s="255"/>
      <c r="P24" s="255"/>
      <c r="Q24" s="228">
        <f>SUM(D24:P24)</f>
        <v>0</v>
      </c>
    </row>
    <row r="25" spans="1:17" ht="15.75" outlineLevel="1">
      <c r="A25" s="746"/>
      <c r="B25" s="742"/>
      <c r="C25" s="221" t="s">
        <v>233</v>
      </c>
      <c r="D25" s="255"/>
      <c r="E25" s="255"/>
      <c r="F25" s="255"/>
      <c r="G25" s="255"/>
      <c r="H25" s="255"/>
      <c r="I25" s="255"/>
      <c r="J25" s="255"/>
      <c r="K25" s="255"/>
      <c r="L25" s="255"/>
      <c r="M25" s="255"/>
      <c r="N25" s="255"/>
      <c r="O25" s="255"/>
      <c r="P25" s="255"/>
      <c r="Q25" s="228">
        <f>P25</f>
        <v>0</v>
      </c>
    </row>
    <row r="26" spans="1:17" ht="15.75" outlineLevel="1">
      <c r="A26" s="746"/>
      <c r="B26" s="742"/>
      <c r="C26" s="221" t="s">
        <v>234</v>
      </c>
      <c r="D26" s="226">
        <f aca="true" t="shared" si="7" ref="D26:P26">D24*D25</f>
        <v>0</v>
      </c>
      <c r="E26" s="226">
        <f t="shared" si="7"/>
        <v>0</v>
      </c>
      <c r="F26" s="226">
        <f t="shared" si="7"/>
        <v>0</v>
      </c>
      <c r="G26" s="226">
        <f t="shared" si="7"/>
        <v>0</v>
      </c>
      <c r="H26" s="226">
        <f t="shared" si="7"/>
        <v>0</v>
      </c>
      <c r="I26" s="226">
        <f t="shared" si="7"/>
        <v>0</v>
      </c>
      <c r="J26" s="226">
        <f t="shared" si="7"/>
        <v>0</v>
      </c>
      <c r="K26" s="226">
        <f t="shared" si="7"/>
        <v>0</v>
      </c>
      <c r="L26" s="226">
        <f t="shared" si="7"/>
        <v>0</v>
      </c>
      <c r="M26" s="226">
        <f t="shared" si="7"/>
        <v>0</v>
      </c>
      <c r="N26" s="226">
        <f t="shared" si="7"/>
        <v>0</v>
      </c>
      <c r="O26" s="226">
        <f t="shared" si="7"/>
        <v>0</v>
      </c>
      <c r="P26" s="226">
        <f t="shared" si="7"/>
        <v>0</v>
      </c>
      <c r="Q26" s="229">
        <f>SUM(D26:P26)</f>
        <v>0</v>
      </c>
    </row>
    <row r="27" spans="1:17" ht="15.75" customHeight="1" outlineLevel="1">
      <c r="A27" s="745">
        <v>8</v>
      </c>
      <c r="B27" s="742"/>
      <c r="C27" s="221" t="s">
        <v>146</v>
      </c>
      <c r="D27" s="255"/>
      <c r="E27" s="255"/>
      <c r="F27" s="255"/>
      <c r="G27" s="255"/>
      <c r="H27" s="255"/>
      <c r="I27" s="255"/>
      <c r="J27" s="255"/>
      <c r="K27" s="255"/>
      <c r="L27" s="255"/>
      <c r="M27" s="255"/>
      <c r="N27" s="255"/>
      <c r="O27" s="255"/>
      <c r="P27" s="255"/>
      <c r="Q27" s="228">
        <f>SUM(D27:P27)</f>
        <v>0</v>
      </c>
    </row>
    <row r="28" spans="1:17" ht="15.75" outlineLevel="1">
      <c r="A28" s="746"/>
      <c r="B28" s="742"/>
      <c r="C28" s="221" t="s">
        <v>233</v>
      </c>
      <c r="D28" s="255"/>
      <c r="E28" s="255"/>
      <c r="F28" s="255"/>
      <c r="G28" s="255"/>
      <c r="H28" s="255"/>
      <c r="I28" s="255"/>
      <c r="J28" s="255"/>
      <c r="K28" s="255"/>
      <c r="L28" s="255"/>
      <c r="M28" s="255"/>
      <c r="N28" s="255"/>
      <c r="O28" s="255"/>
      <c r="P28" s="255"/>
      <c r="Q28" s="228">
        <f>P28</f>
        <v>0</v>
      </c>
    </row>
    <row r="29" spans="1:17" ht="15.75" outlineLevel="1">
      <c r="A29" s="746"/>
      <c r="B29" s="742"/>
      <c r="C29" s="221" t="s">
        <v>234</v>
      </c>
      <c r="D29" s="226">
        <f aca="true" t="shared" si="8" ref="D29:P29">D27*D28</f>
        <v>0</v>
      </c>
      <c r="E29" s="226">
        <f t="shared" si="8"/>
        <v>0</v>
      </c>
      <c r="F29" s="226">
        <f t="shared" si="8"/>
        <v>0</v>
      </c>
      <c r="G29" s="226">
        <f t="shared" si="8"/>
        <v>0</v>
      </c>
      <c r="H29" s="226">
        <f t="shared" si="8"/>
        <v>0</v>
      </c>
      <c r="I29" s="226">
        <f t="shared" si="8"/>
        <v>0</v>
      </c>
      <c r="J29" s="226">
        <f t="shared" si="8"/>
        <v>0</v>
      </c>
      <c r="K29" s="226">
        <f t="shared" si="8"/>
        <v>0</v>
      </c>
      <c r="L29" s="226">
        <f t="shared" si="8"/>
        <v>0</v>
      </c>
      <c r="M29" s="226">
        <f t="shared" si="8"/>
        <v>0</v>
      </c>
      <c r="N29" s="226">
        <f t="shared" si="8"/>
        <v>0</v>
      </c>
      <c r="O29" s="226">
        <f t="shared" si="8"/>
        <v>0</v>
      </c>
      <c r="P29" s="226">
        <f t="shared" si="8"/>
        <v>0</v>
      </c>
      <c r="Q29" s="229">
        <f>SUM(D29:P29)</f>
        <v>0</v>
      </c>
    </row>
    <row r="30" spans="1:17" ht="15.75" customHeight="1" outlineLevel="1">
      <c r="A30" s="743">
        <v>9</v>
      </c>
      <c r="B30" s="739"/>
      <c r="C30" s="221" t="s">
        <v>146</v>
      </c>
      <c r="D30" s="255"/>
      <c r="E30" s="230"/>
      <c r="F30" s="230"/>
      <c r="G30" s="230"/>
      <c r="H30" s="230"/>
      <c r="I30" s="230"/>
      <c r="J30" s="230"/>
      <c r="K30" s="230"/>
      <c r="L30" s="230"/>
      <c r="M30" s="230"/>
      <c r="N30" s="230"/>
      <c r="O30" s="230"/>
      <c r="P30" s="230"/>
      <c r="Q30" s="228">
        <f>SUM(D30:P30)</f>
        <v>0</v>
      </c>
    </row>
    <row r="31" spans="1:17" ht="15.75" outlineLevel="1">
      <c r="A31" s="744"/>
      <c r="B31" s="740"/>
      <c r="C31" s="221" t="s">
        <v>233</v>
      </c>
      <c r="D31" s="255"/>
      <c r="E31" s="230"/>
      <c r="F31" s="230"/>
      <c r="G31" s="230"/>
      <c r="H31" s="230"/>
      <c r="I31" s="230"/>
      <c r="J31" s="230"/>
      <c r="K31" s="230"/>
      <c r="L31" s="230"/>
      <c r="M31" s="230"/>
      <c r="N31" s="230"/>
      <c r="O31" s="230"/>
      <c r="P31" s="230"/>
      <c r="Q31" s="228">
        <f>P31</f>
        <v>0</v>
      </c>
    </row>
    <row r="32" spans="1:17" ht="15.75" outlineLevel="1">
      <c r="A32" s="745"/>
      <c r="B32" s="741"/>
      <c r="C32" s="221" t="s">
        <v>234</v>
      </c>
      <c r="D32" s="226">
        <f aca="true" t="shared" si="9" ref="D32:P32">D30*D31</f>
        <v>0</v>
      </c>
      <c r="E32" s="226">
        <f t="shared" si="9"/>
        <v>0</v>
      </c>
      <c r="F32" s="226">
        <f t="shared" si="9"/>
        <v>0</v>
      </c>
      <c r="G32" s="226">
        <f t="shared" si="9"/>
        <v>0</v>
      </c>
      <c r="H32" s="226">
        <f t="shared" si="9"/>
        <v>0</v>
      </c>
      <c r="I32" s="226">
        <f t="shared" si="9"/>
        <v>0</v>
      </c>
      <c r="J32" s="226">
        <f t="shared" si="9"/>
        <v>0</v>
      </c>
      <c r="K32" s="226">
        <f t="shared" si="9"/>
        <v>0</v>
      </c>
      <c r="L32" s="226">
        <f t="shared" si="9"/>
        <v>0</v>
      </c>
      <c r="M32" s="226">
        <f t="shared" si="9"/>
        <v>0</v>
      </c>
      <c r="N32" s="226">
        <f t="shared" si="9"/>
        <v>0</v>
      </c>
      <c r="O32" s="226">
        <f t="shared" si="9"/>
        <v>0</v>
      </c>
      <c r="P32" s="226">
        <f t="shared" si="9"/>
        <v>0</v>
      </c>
      <c r="Q32" s="229">
        <f>SUM(D32:P32)</f>
        <v>0</v>
      </c>
    </row>
    <row r="33" spans="1:17" ht="15.75" customHeight="1" outlineLevel="1">
      <c r="A33" s="745">
        <v>10</v>
      </c>
      <c r="B33" s="739"/>
      <c r="C33" s="221" t="s">
        <v>146</v>
      </c>
      <c r="D33" s="255"/>
      <c r="E33" s="230"/>
      <c r="F33" s="230"/>
      <c r="G33" s="230"/>
      <c r="H33" s="230"/>
      <c r="I33" s="230"/>
      <c r="J33" s="230"/>
      <c r="K33" s="230"/>
      <c r="L33" s="230"/>
      <c r="M33" s="230"/>
      <c r="N33" s="230"/>
      <c r="O33" s="230"/>
      <c r="P33" s="230"/>
      <c r="Q33" s="228">
        <f>SUM(D33:P33)</f>
        <v>0</v>
      </c>
    </row>
    <row r="34" spans="1:17" ht="15.75" outlineLevel="1">
      <c r="A34" s="746"/>
      <c r="B34" s="740"/>
      <c r="C34" s="221" t="s">
        <v>233</v>
      </c>
      <c r="D34" s="255"/>
      <c r="E34" s="230"/>
      <c r="F34" s="230"/>
      <c r="G34" s="230"/>
      <c r="H34" s="230"/>
      <c r="I34" s="230"/>
      <c r="J34" s="230"/>
      <c r="K34" s="230"/>
      <c r="L34" s="230"/>
      <c r="M34" s="230"/>
      <c r="N34" s="230"/>
      <c r="O34" s="230"/>
      <c r="P34" s="230"/>
      <c r="Q34" s="228">
        <f>P34</f>
        <v>0</v>
      </c>
    </row>
    <row r="35" spans="1:17" ht="15.75" outlineLevel="1">
      <c r="A35" s="746"/>
      <c r="B35" s="741"/>
      <c r="C35" s="221" t="s">
        <v>234</v>
      </c>
      <c r="D35" s="226">
        <f aca="true" t="shared" si="10" ref="D35:P35">D33*D34</f>
        <v>0</v>
      </c>
      <c r="E35" s="226">
        <f t="shared" si="10"/>
        <v>0</v>
      </c>
      <c r="F35" s="226">
        <f t="shared" si="10"/>
        <v>0</v>
      </c>
      <c r="G35" s="226">
        <f t="shared" si="10"/>
        <v>0</v>
      </c>
      <c r="H35" s="226">
        <f t="shared" si="10"/>
        <v>0</v>
      </c>
      <c r="I35" s="226">
        <f t="shared" si="10"/>
        <v>0</v>
      </c>
      <c r="J35" s="226">
        <f t="shared" si="10"/>
        <v>0</v>
      </c>
      <c r="K35" s="226">
        <f t="shared" si="10"/>
        <v>0</v>
      </c>
      <c r="L35" s="226">
        <f t="shared" si="10"/>
        <v>0</v>
      </c>
      <c r="M35" s="226">
        <f t="shared" si="10"/>
        <v>0</v>
      </c>
      <c r="N35" s="226">
        <f t="shared" si="10"/>
        <v>0</v>
      </c>
      <c r="O35" s="226">
        <f t="shared" si="10"/>
        <v>0</v>
      </c>
      <c r="P35" s="226">
        <f t="shared" si="10"/>
        <v>0</v>
      </c>
      <c r="Q35" s="229">
        <f>SUM(D35:P35)</f>
        <v>0</v>
      </c>
    </row>
    <row r="36" spans="1:17" ht="15.75" outlineLevel="1">
      <c r="A36" s="743">
        <v>11</v>
      </c>
      <c r="B36" s="739"/>
      <c r="C36" s="221" t="s">
        <v>146</v>
      </c>
      <c r="D36" s="255"/>
      <c r="E36" s="230"/>
      <c r="F36" s="230"/>
      <c r="G36" s="230"/>
      <c r="H36" s="230"/>
      <c r="I36" s="230"/>
      <c r="J36" s="230"/>
      <c r="K36" s="230"/>
      <c r="L36" s="230"/>
      <c r="M36" s="230"/>
      <c r="N36" s="230"/>
      <c r="O36" s="230"/>
      <c r="P36" s="230"/>
      <c r="Q36" s="228">
        <f>SUM(D36:P36)</f>
        <v>0</v>
      </c>
    </row>
    <row r="37" spans="1:17" ht="15.75" outlineLevel="1">
      <c r="A37" s="744"/>
      <c r="B37" s="740"/>
      <c r="C37" s="221" t="s">
        <v>233</v>
      </c>
      <c r="D37" s="255"/>
      <c r="E37" s="230"/>
      <c r="F37" s="230"/>
      <c r="G37" s="230"/>
      <c r="H37" s="230"/>
      <c r="I37" s="230"/>
      <c r="J37" s="230"/>
      <c r="K37" s="230"/>
      <c r="L37" s="230"/>
      <c r="M37" s="230"/>
      <c r="N37" s="230"/>
      <c r="O37" s="230"/>
      <c r="P37" s="230"/>
      <c r="Q37" s="228">
        <f>P37</f>
        <v>0</v>
      </c>
    </row>
    <row r="38" spans="1:17" ht="15.75" outlineLevel="1">
      <c r="A38" s="745"/>
      <c r="B38" s="741"/>
      <c r="C38" s="221" t="s">
        <v>234</v>
      </c>
      <c r="D38" s="226">
        <f aca="true" t="shared" si="11" ref="D38:P38">D36*D37</f>
        <v>0</v>
      </c>
      <c r="E38" s="226">
        <f t="shared" si="11"/>
        <v>0</v>
      </c>
      <c r="F38" s="226">
        <f t="shared" si="11"/>
        <v>0</v>
      </c>
      <c r="G38" s="226">
        <f t="shared" si="11"/>
        <v>0</v>
      </c>
      <c r="H38" s="226">
        <f t="shared" si="11"/>
        <v>0</v>
      </c>
      <c r="I38" s="226">
        <f t="shared" si="11"/>
        <v>0</v>
      </c>
      <c r="J38" s="226">
        <f t="shared" si="11"/>
        <v>0</v>
      </c>
      <c r="K38" s="226">
        <f t="shared" si="11"/>
        <v>0</v>
      </c>
      <c r="L38" s="226">
        <f t="shared" si="11"/>
        <v>0</v>
      </c>
      <c r="M38" s="226">
        <f t="shared" si="11"/>
        <v>0</v>
      </c>
      <c r="N38" s="226">
        <f t="shared" si="11"/>
        <v>0</v>
      </c>
      <c r="O38" s="226">
        <f t="shared" si="11"/>
        <v>0</v>
      </c>
      <c r="P38" s="226">
        <f t="shared" si="11"/>
        <v>0</v>
      </c>
      <c r="Q38" s="229">
        <f>SUM(D38:P38)</f>
        <v>0</v>
      </c>
    </row>
    <row r="39" spans="1:17" ht="15.75" outlineLevel="1">
      <c r="A39" s="745">
        <v>12</v>
      </c>
      <c r="B39" s="739"/>
      <c r="C39" s="221" t="s">
        <v>146</v>
      </c>
      <c r="D39" s="255"/>
      <c r="E39" s="230"/>
      <c r="F39" s="230"/>
      <c r="G39" s="230"/>
      <c r="H39" s="230"/>
      <c r="I39" s="230"/>
      <c r="J39" s="230"/>
      <c r="K39" s="230"/>
      <c r="L39" s="230"/>
      <c r="M39" s="230"/>
      <c r="N39" s="230"/>
      <c r="O39" s="230"/>
      <c r="P39" s="230"/>
      <c r="Q39" s="228">
        <f>SUM(D39:P39)</f>
        <v>0</v>
      </c>
    </row>
    <row r="40" spans="1:17" ht="15.75" outlineLevel="1">
      <c r="A40" s="746"/>
      <c r="B40" s="740"/>
      <c r="C40" s="221" t="s">
        <v>233</v>
      </c>
      <c r="D40" s="255"/>
      <c r="E40" s="230"/>
      <c r="F40" s="230"/>
      <c r="G40" s="230"/>
      <c r="H40" s="230"/>
      <c r="I40" s="230"/>
      <c r="J40" s="230"/>
      <c r="K40" s="230"/>
      <c r="L40" s="230"/>
      <c r="M40" s="230"/>
      <c r="N40" s="230"/>
      <c r="O40" s="230"/>
      <c r="P40" s="230"/>
      <c r="Q40" s="228">
        <f>P40</f>
        <v>0</v>
      </c>
    </row>
    <row r="41" spans="1:17" ht="15.75" outlineLevel="1">
      <c r="A41" s="746"/>
      <c r="B41" s="741"/>
      <c r="C41" s="221" t="s">
        <v>234</v>
      </c>
      <c r="D41" s="226">
        <f aca="true" t="shared" si="12" ref="D41:P41">D39*D40</f>
        <v>0</v>
      </c>
      <c r="E41" s="226">
        <f t="shared" si="12"/>
        <v>0</v>
      </c>
      <c r="F41" s="226">
        <f t="shared" si="12"/>
        <v>0</v>
      </c>
      <c r="G41" s="226">
        <f t="shared" si="12"/>
        <v>0</v>
      </c>
      <c r="H41" s="226">
        <f t="shared" si="12"/>
        <v>0</v>
      </c>
      <c r="I41" s="226">
        <f t="shared" si="12"/>
        <v>0</v>
      </c>
      <c r="J41" s="226">
        <f t="shared" si="12"/>
        <v>0</v>
      </c>
      <c r="K41" s="226">
        <f t="shared" si="12"/>
        <v>0</v>
      </c>
      <c r="L41" s="226">
        <f t="shared" si="12"/>
        <v>0</v>
      </c>
      <c r="M41" s="226">
        <f t="shared" si="12"/>
        <v>0</v>
      </c>
      <c r="N41" s="226">
        <f t="shared" si="12"/>
        <v>0</v>
      </c>
      <c r="O41" s="226">
        <f t="shared" si="12"/>
        <v>0</v>
      </c>
      <c r="P41" s="226">
        <f t="shared" si="12"/>
        <v>0</v>
      </c>
      <c r="Q41" s="229">
        <f>SUM(D41:P41)</f>
        <v>0</v>
      </c>
    </row>
    <row r="42" spans="1:17" ht="15.75" outlineLevel="1">
      <c r="A42" s="743">
        <v>13</v>
      </c>
      <c r="B42" s="739"/>
      <c r="C42" s="221" t="s">
        <v>146</v>
      </c>
      <c r="D42" s="255"/>
      <c r="E42" s="230"/>
      <c r="F42" s="230"/>
      <c r="G42" s="230"/>
      <c r="H42" s="230"/>
      <c r="I42" s="230"/>
      <c r="J42" s="230"/>
      <c r="K42" s="230"/>
      <c r="L42" s="230"/>
      <c r="M42" s="230"/>
      <c r="N42" s="230"/>
      <c r="O42" s="230"/>
      <c r="P42" s="230"/>
      <c r="Q42" s="228">
        <f>SUM(D42:P42)</f>
        <v>0</v>
      </c>
    </row>
    <row r="43" spans="1:17" ht="15.75" outlineLevel="1">
      <c r="A43" s="744"/>
      <c r="B43" s="740"/>
      <c r="C43" s="221" t="s">
        <v>233</v>
      </c>
      <c r="D43" s="255"/>
      <c r="E43" s="230"/>
      <c r="F43" s="230"/>
      <c r="G43" s="230"/>
      <c r="H43" s="230"/>
      <c r="I43" s="230"/>
      <c r="J43" s="230"/>
      <c r="K43" s="230"/>
      <c r="L43" s="230"/>
      <c r="M43" s="230"/>
      <c r="N43" s="230"/>
      <c r="O43" s="230"/>
      <c r="P43" s="230"/>
      <c r="Q43" s="228">
        <f>P43</f>
        <v>0</v>
      </c>
    </row>
    <row r="44" spans="1:17" ht="15.75" outlineLevel="1">
      <c r="A44" s="745"/>
      <c r="B44" s="741"/>
      <c r="C44" s="221" t="s">
        <v>234</v>
      </c>
      <c r="D44" s="226">
        <f aca="true" t="shared" si="13" ref="D44:P44">D42*D43</f>
        <v>0</v>
      </c>
      <c r="E44" s="226">
        <f t="shared" si="13"/>
        <v>0</v>
      </c>
      <c r="F44" s="226">
        <f t="shared" si="13"/>
        <v>0</v>
      </c>
      <c r="G44" s="226">
        <f t="shared" si="13"/>
        <v>0</v>
      </c>
      <c r="H44" s="226">
        <f t="shared" si="13"/>
        <v>0</v>
      </c>
      <c r="I44" s="226">
        <f t="shared" si="13"/>
        <v>0</v>
      </c>
      <c r="J44" s="226">
        <f t="shared" si="13"/>
        <v>0</v>
      </c>
      <c r="K44" s="226">
        <f t="shared" si="13"/>
        <v>0</v>
      </c>
      <c r="L44" s="226">
        <f t="shared" si="13"/>
        <v>0</v>
      </c>
      <c r="M44" s="226">
        <f t="shared" si="13"/>
        <v>0</v>
      </c>
      <c r="N44" s="226">
        <f t="shared" si="13"/>
        <v>0</v>
      </c>
      <c r="O44" s="226">
        <f t="shared" si="13"/>
        <v>0</v>
      </c>
      <c r="P44" s="226">
        <f t="shared" si="13"/>
        <v>0</v>
      </c>
      <c r="Q44" s="229">
        <f>SUM(D44:P44)</f>
        <v>0</v>
      </c>
    </row>
    <row r="45" spans="1:17" ht="15.75" outlineLevel="1">
      <c r="A45" s="745">
        <v>14</v>
      </c>
      <c r="B45" s="739"/>
      <c r="C45" s="221" t="s">
        <v>146</v>
      </c>
      <c r="D45" s="255"/>
      <c r="E45" s="230"/>
      <c r="F45" s="230"/>
      <c r="G45" s="230"/>
      <c r="H45" s="230"/>
      <c r="I45" s="230"/>
      <c r="J45" s="230"/>
      <c r="K45" s="230"/>
      <c r="L45" s="230"/>
      <c r="M45" s="230"/>
      <c r="N45" s="230"/>
      <c r="O45" s="230"/>
      <c r="P45" s="230"/>
      <c r="Q45" s="228">
        <f>SUM(D45:P45)</f>
        <v>0</v>
      </c>
    </row>
    <row r="46" spans="1:17" ht="15.75" outlineLevel="1">
      <c r="A46" s="746"/>
      <c r="B46" s="740"/>
      <c r="C46" s="221" t="s">
        <v>233</v>
      </c>
      <c r="D46" s="255"/>
      <c r="E46" s="230"/>
      <c r="F46" s="230"/>
      <c r="G46" s="230"/>
      <c r="H46" s="230"/>
      <c r="I46" s="230"/>
      <c r="J46" s="230"/>
      <c r="K46" s="230"/>
      <c r="L46" s="230"/>
      <c r="M46" s="230"/>
      <c r="N46" s="230"/>
      <c r="O46" s="230"/>
      <c r="P46" s="230"/>
      <c r="Q46" s="228">
        <f>P46</f>
        <v>0</v>
      </c>
    </row>
    <row r="47" spans="1:17" ht="15.75" outlineLevel="1">
      <c r="A47" s="746"/>
      <c r="B47" s="741"/>
      <c r="C47" s="221" t="s">
        <v>234</v>
      </c>
      <c r="D47" s="226">
        <f aca="true" t="shared" si="14" ref="D47:P47">D45*D46</f>
        <v>0</v>
      </c>
      <c r="E47" s="226">
        <f t="shared" si="14"/>
        <v>0</v>
      </c>
      <c r="F47" s="226">
        <f t="shared" si="14"/>
        <v>0</v>
      </c>
      <c r="G47" s="226">
        <f t="shared" si="14"/>
        <v>0</v>
      </c>
      <c r="H47" s="226">
        <f t="shared" si="14"/>
        <v>0</v>
      </c>
      <c r="I47" s="226">
        <f t="shared" si="14"/>
        <v>0</v>
      </c>
      <c r="J47" s="226">
        <f t="shared" si="14"/>
        <v>0</v>
      </c>
      <c r="K47" s="226">
        <f t="shared" si="14"/>
        <v>0</v>
      </c>
      <c r="L47" s="226">
        <f t="shared" si="14"/>
        <v>0</v>
      </c>
      <c r="M47" s="226">
        <f t="shared" si="14"/>
        <v>0</v>
      </c>
      <c r="N47" s="226">
        <f t="shared" si="14"/>
        <v>0</v>
      </c>
      <c r="O47" s="226">
        <f t="shared" si="14"/>
        <v>0</v>
      </c>
      <c r="P47" s="226">
        <f t="shared" si="14"/>
        <v>0</v>
      </c>
      <c r="Q47" s="229">
        <f>SUM(D47:P47)</f>
        <v>0</v>
      </c>
    </row>
    <row r="48" spans="1:17" ht="15.75" outlineLevel="1">
      <c r="A48" s="743">
        <v>15</v>
      </c>
      <c r="B48" s="739"/>
      <c r="C48" s="221" t="s">
        <v>146</v>
      </c>
      <c r="D48" s="255"/>
      <c r="E48" s="230"/>
      <c r="F48" s="230"/>
      <c r="G48" s="230"/>
      <c r="H48" s="230"/>
      <c r="I48" s="230"/>
      <c r="J48" s="230"/>
      <c r="K48" s="230"/>
      <c r="L48" s="230"/>
      <c r="M48" s="230"/>
      <c r="N48" s="230"/>
      <c r="O48" s="230"/>
      <c r="P48" s="230"/>
      <c r="Q48" s="228">
        <f>SUM(D48:P48)</f>
        <v>0</v>
      </c>
    </row>
    <row r="49" spans="1:17" ht="15.75" outlineLevel="1">
      <c r="A49" s="744"/>
      <c r="B49" s="740"/>
      <c r="C49" s="221" t="s">
        <v>233</v>
      </c>
      <c r="D49" s="255"/>
      <c r="E49" s="230"/>
      <c r="F49" s="230"/>
      <c r="G49" s="230"/>
      <c r="H49" s="230"/>
      <c r="I49" s="230"/>
      <c r="J49" s="230"/>
      <c r="K49" s="230"/>
      <c r="L49" s="230"/>
      <c r="M49" s="230"/>
      <c r="N49" s="230"/>
      <c r="O49" s="230"/>
      <c r="P49" s="230"/>
      <c r="Q49" s="228">
        <f>P49</f>
        <v>0</v>
      </c>
    </row>
    <row r="50" spans="1:17" ht="15.75" outlineLevel="1">
      <c r="A50" s="745"/>
      <c r="B50" s="741"/>
      <c r="C50" s="221" t="s">
        <v>234</v>
      </c>
      <c r="D50" s="226">
        <f aca="true" t="shared" si="15" ref="D50:P50">D48*D49</f>
        <v>0</v>
      </c>
      <c r="E50" s="226">
        <f t="shared" si="15"/>
        <v>0</v>
      </c>
      <c r="F50" s="226">
        <f t="shared" si="15"/>
        <v>0</v>
      </c>
      <c r="G50" s="226">
        <f t="shared" si="15"/>
        <v>0</v>
      </c>
      <c r="H50" s="226">
        <f t="shared" si="15"/>
        <v>0</v>
      </c>
      <c r="I50" s="226">
        <f t="shared" si="15"/>
        <v>0</v>
      </c>
      <c r="J50" s="226">
        <f t="shared" si="15"/>
        <v>0</v>
      </c>
      <c r="K50" s="226">
        <f t="shared" si="15"/>
        <v>0</v>
      </c>
      <c r="L50" s="226">
        <f t="shared" si="15"/>
        <v>0</v>
      </c>
      <c r="M50" s="226">
        <f t="shared" si="15"/>
        <v>0</v>
      </c>
      <c r="N50" s="226">
        <f t="shared" si="15"/>
        <v>0</v>
      </c>
      <c r="O50" s="226">
        <f t="shared" si="15"/>
        <v>0</v>
      </c>
      <c r="P50" s="226">
        <f t="shared" si="15"/>
        <v>0</v>
      </c>
      <c r="Q50" s="229">
        <f>SUM(D50:P50)</f>
        <v>0</v>
      </c>
    </row>
    <row r="51" spans="1:17" ht="15.75" outlineLevel="1">
      <c r="A51" s="95"/>
      <c r="B51" s="96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</row>
    <row r="52" spans="1:16" ht="18">
      <c r="A52" s="95"/>
      <c r="B52" s="94" t="s">
        <v>172</v>
      </c>
      <c r="C52" s="98"/>
      <c r="D52" s="98"/>
      <c r="E52" s="747" t="s">
        <v>123</v>
      </c>
      <c r="F52" s="747"/>
      <c r="G52" s="98"/>
      <c r="H52" s="98"/>
      <c r="I52" s="98"/>
      <c r="J52" s="98"/>
      <c r="K52" s="98"/>
      <c r="L52" s="98"/>
      <c r="M52" s="98"/>
      <c r="N52" s="98"/>
      <c r="O52" s="98"/>
      <c r="P52" s="95"/>
    </row>
    <row r="53" spans="1:17" ht="15.75">
      <c r="A53" s="708" t="s">
        <v>125</v>
      </c>
      <c r="B53" s="708" t="s">
        <v>105</v>
      </c>
      <c r="C53" s="737"/>
      <c r="D53" s="231" t="s">
        <v>235</v>
      </c>
      <c r="E53" s="232"/>
      <c r="F53" s="232"/>
      <c r="G53" s="232"/>
      <c r="H53" s="232"/>
      <c r="I53" s="232"/>
      <c r="J53" s="232"/>
      <c r="K53" s="232"/>
      <c r="L53" s="232"/>
      <c r="M53" s="232"/>
      <c r="N53" s="232"/>
      <c r="O53" s="232"/>
      <c r="P53" s="233"/>
      <c r="Q53" s="707" t="s">
        <v>127</v>
      </c>
    </row>
    <row r="54" spans="1:17" ht="15.75">
      <c r="A54" s="708"/>
      <c r="B54" s="708"/>
      <c r="C54" s="737"/>
      <c r="D54" s="187">
        <f>C4</f>
        <v>0</v>
      </c>
      <c r="E54" s="145">
        <f>'Приложение 1 (На печать 1)'!C8</f>
        <v>42126</v>
      </c>
      <c r="F54" s="145">
        <f>'Приложение 1 (На печать 1)'!D8</f>
        <v>42157</v>
      </c>
      <c r="G54" s="145">
        <f>'Приложение 1 (На печать 1)'!E8</f>
        <v>42188</v>
      </c>
      <c r="H54" s="145">
        <f>'Приложение 1 (На печать 1)'!F8</f>
        <v>42219</v>
      </c>
      <c r="I54" s="145">
        <f>'Приложение 1 (На печать 1)'!G8</f>
        <v>42250</v>
      </c>
      <c r="J54" s="145">
        <f>'Приложение 1 (На печать 1)'!H8</f>
        <v>42281</v>
      </c>
      <c r="K54" s="145">
        <f>'Приложение 1 (На печать 1)'!I8</f>
        <v>42312</v>
      </c>
      <c r="L54" s="145">
        <f>'Приложение 1 (На печать 1)'!J8</f>
        <v>42343</v>
      </c>
      <c r="M54" s="145">
        <f>'Приложение 1 (На печать 1)'!K8</f>
        <v>42374</v>
      </c>
      <c r="N54" s="145">
        <f>'Приложение 1 (На печать 1)'!L8</f>
        <v>42405</v>
      </c>
      <c r="O54" s="145">
        <f>'Приложение 1 (На печать 1)'!M8</f>
        <v>42436</v>
      </c>
      <c r="P54" s="145">
        <f>'Приложение 1 (На печать 1)'!N8</f>
        <v>42467</v>
      </c>
      <c r="Q54" s="707"/>
    </row>
    <row r="55" spans="1:17" ht="15.75">
      <c r="A55" s="217"/>
      <c r="B55" s="738" t="s">
        <v>132</v>
      </c>
      <c r="C55" s="737"/>
      <c r="D55" s="158">
        <f aca="true" t="shared" si="16" ref="D55:P55">SUM(D56:D60)</f>
        <v>0</v>
      </c>
      <c r="E55" s="158">
        <f t="shared" si="16"/>
        <v>0</v>
      </c>
      <c r="F55" s="158">
        <f t="shared" si="16"/>
        <v>0</v>
      </c>
      <c r="G55" s="158">
        <f t="shared" si="16"/>
        <v>0</v>
      </c>
      <c r="H55" s="158">
        <f t="shared" si="16"/>
        <v>0</v>
      </c>
      <c r="I55" s="158">
        <f t="shared" si="16"/>
        <v>0</v>
      </c>
      <c r="J55" s="158">
        <f t="shared" si="16"/>
        <v>0</v>
      </c>
      <c r="K55" s="158">
        <f t="shared" si="16"/>
        <v>0</v>
      </c>
      <c r="L55" s="158">
        <f t="shared" si="16"/>
        <v>0</v>
      </c>
      <c r="M55" s="158">
        <f t="shared" si="16"/>
        <v>0</v>
      </c>
      <c r="N55" s="158">
        <f t="shared" si="16"/>
        <v>0</v>
      </c>
      <c r="O55" s="158">
        <f t="shared" si="16"/>
        <v>0</v>
      </c>
      <c r="P55" s="158">
        <f t="shared" si="16"/>
        <v>0</v>
      </c>
      <c r="Q55" s="202">
        <f aca="true" t="shared" si="17" ref="Q55:Q60">SUM(D55:P55)</f>
        <v>0</v>
      </c>
    </row>
    <row r="56" spans="1:17" ht="15.75">
      <c r="A56" s="91">
        <v>1</v>
      </c>
      <c r="B56" s="735"/>
      <c r="C56" s="736"/>
      <c r="D56" s="111">
        <v>0</v>
      </c>
      <c r="E56" s="111">
        <f>$D$56*10%</f>
        <v>0</v>
      </c>
      <c r="F56" s="111">
        <f>$D$56*10%</f>
        <v>0</v>
      </c>
      <c r="G56" s="111">
        <f aca="true" t="shared" si="18" ref="G56:P56">$D$56*10%</f>
        <v>0</v>
      </c>
      <c r="H56" s="111">
        <f t="shared" si="18"/>
        <v>0</v>
      </c>
      <c r="I56" s="111">
        <f t="shared" si="18"/>
        <v>0</v>
      </c>
      <c r="J56" s="111">
        <f t="shared" si="18"/>
        <v>0</v>
      </c>
      <c r="K56" s="111">
        <f t="shared" si="18"/>
        <v>0</v>
      </c>
      <c r="L56" s="111">
        <f t="shared" si="18"/>
        <v>0</v>
      </c>
      <c r="M56" s="111">
        <f t="shared" si="18"/>
        <v>0</v>
      </c>
      <c r="N56" s="111">
        <f t="shared" si="18"/>
        <v>0</v>
      </c>
      <c r="O56" s="111">
        <f t="shared" si="18"/>
        <v>0</v>
      </c>
      <c r="P56" s="111">
        <f t="shared" si="18"/>
        <v>0</v>
      </c>
      <c r="Q56" s="202">
        <f t="shared" si="17"/>
        <v>0</v>
      </c>
    </row>
    <row r="57" spans="1:17" ht="15.75">
      <c r="A57" s="91">
        <v>2</v>
      </c>
      <c r="B57" s="735"/>
      <c r="C57" s="736"/>
      <c r="D57" s="111">
        <v>0</v>
      </c>
      <c r="E57" s="111">
        <v>0</v>
      </c>
      <c r="F57" s="111">
        <v>0</v>
      </c>
      <c r="G57" s="111">
        <v>0</v>
      </c>
      <c r="H57" s="111">
        <v>0</v>
      </c>
      <c r="I57" s="111">
        <v>0</v>
      </c>
      <c r="J57" s="111">
        <v>0</v>
      </c>
      <c r="K57" s="111">
        <v>0</v>
      </c>
      <c r="L57" s="111">
        <v>0</v>
      </c>
      <c r="M57" s="111">
        <v>0</v>
      </c>
      <c r="N57" s="111">
        <v>0</v>
      </c>
      <c r="O57" s="111">
        <v>0</v>
      </c>
      <c r="P57" s="111">
        <v>0</v>
      </c>
      <c r="Q57" s="202">
        <f t="shared" si="17"/>
        <v>0</v>
      </c>
    </row>
    <row r="58" spans="1:17" ht="15.75">
      <c r="A58" s="91">
        <v>3</v>
      </c>
      <c r="B58" s="735"/>
      <c r="C58" s="736"/>
      <c r="D58" s="111">
        <v>0</v>
      </c>
      <c r="E58" s="111">
        <v>0</v>
      </c>
      <c r="F58" s="111">
        <v>0</v>
      </c>
      <c r="G58" s="111">
        <v>0</v>
      </c>
      <c r="H58" s="111">
        <v>0</v>
      </c>
      <c r="I58" s="111">
        <v>0</v>
      </c>
      <c r="J58" s="111">
        <v>0</v>
      </c>
      <c r="K58" s="111">
        <v>0</v>
      </c>
      <c r="L58" s="111">
        <v>0</v>
      </c>
      <c r="M58" s="111">
        <v>0</v>
      </c>
      <c r="N58" s="111">
        <v>0</v>
      </c>
      <c r="O58" s="111">
        <v>0</v>
      </c>
      <c r="P58" s="111">
        <v>0</v>
      </c>
      <c r="Q58" s="202">
        <f t="shared" si="17"/>
        <v>0</v>
      </c>
    </row>
    <row r="59" spans="1:17" ht="15.75">
      <c r="A59" s="91">
        <v>4</v>
      </c>
      <c r="B59" s="735"/>
      <c r="C59" s="736"/>
      <c r="D59" s="111">
        <v>0</v>
      </c>
      <c r="E59" s="111">
        <v>0</v>
      </c>
      <c r="F59" s="111">
        <v>0</v>
      </c>
      <c r="G59" s="111">
        <v>0</v>
      </c>
      <c r="H59" s="111">
        <v>0</v>
      </c>
      <c r="I59" s="111">
        <v>0</v>
      </c>
      <c r="J59" s="111">
        <v>0</v>
      </c>
      <c r="K59" s="111">
        <v>0</v>
      </c>
      <c r="L59" s="111">
        <v>0</v>
      </c>
      <c r="M59" s="111">
        <v>0</v>
      </c>
      <c r="N59" s="111">
        <v>0</v>
      </c>
      <c r="O59" s="111">
        <v>0</v>
      </c>
      <c r="P59" s="111">
        <v>0</v>
      </c>
      <c r="Q59" s="202">
        <f t="shared" si="17"/>
        <v>0</v>
      </c>
    </row>
    <row r="60" spans="1:17" ht="15.75">
      <c r="A60" s="91">
        <v>5</v>
      </c>
      <c r="B60" s="735"/>
      <c r="C60" s="736"/>
      <c r="D60" s="111">
        <v>0</v>
      </c>
      <c r="E60" s="111">
        <v>0</v>
      </c>
      <c r="F60" s="111">
        <v>0</v>
      </c>
      <c r="G60" s="111">
        <v>0</v>
      </c>
      <c r="H60" s="111">
        <v>0</v>
      </c>
      <c r="I60" s="111">
        <v>0</v>
      </c>
      <c r="J60" s="111">
        <v>0</v>
      </c>
      <c r="K60" s="111">
        <v>0</v>
      </c>
      <c r="L60" s="111">
        <v>0</v>
      </c>
      <c r="M60" s="111">
        <v>0</v>
      </c>
      <c r="N60" s="111">
        <v>0</v>
      </c>
      <c r="O60" s="111">
        <v>0</v>
      </c>
      <c r="P60" s="111">
        <v>0</v>
      </c>
      <c r="Q60" s="202">
        <f t="shared" si="17"/>
        <v>0</v>
      </c>
    </row>
  </sheetData>
  <sheetProtection/>
  <mergeCells count="43">
    <mergeCell ref="B27:B29"/>
    <mergeCell ref="B30:B32"/>
    <mergeCell ref="B33:B35"/>
    <mergeCell ref="A27:A29"/>
    <mergeCell ref="A30:A32"/>
    <mergeCell ref="A33:A35"/>
    <mergeCell ref="A21:A23"/>
    <mergeCell ref="A24:A26"/>
    <mergeCell ref="B6:B8"/>
    <mergeCell ref="B9:B11"/>
    <mergeCell ref="B12:B14"/>
    <mergeCell ref="B15:B17"/>
    <mergeCell ref="B18:B20"/>
    <mergeCell ref="B21:B23"/>
    <mergeCell ref="A9:A11"/>
    <mergeCell ref="A12:A14"/>
    <mergeCell ref="A15:A17"/>
    <mergeCell ref="A18:A20"/>
    <mergeCell ref="Q53:Q54"/>
    <mergeCell ref="A3:A4"/>
    <mergeCell ref="B3:B4"/>
    <mergeCell ref="Q3:Q4"/>
    <mergeCell ref="E52:F52"/>
    <mergeCell ref="A53:A54"/>
    <mergeCell ref="A6:A8"/>
    <mergeCell ref="A36:A38"/>
    <mergeCell ref="B36:B38"/>
    <mergeCell ref="B24:B26"/>
    <mergeCell ref="A48:A50"/>
    <mergeCell ref="B48:B50"/>
    <mergeCell ref="A39:A41"/>
    <mergeCell ref="B39:B41"/>
    <mergeCell ref="A42:A44"/>
    <mergeCell ref="B42:B44"/>
    <mergeCell ref="A45:A47"/>
    <mergeCell ref="B45:B47"/>
    <mergeCell ref="B60:C60"/>
    <mergeCell ref="B53:C54"/>
    <mergeCell ref="B55:C55"/>
    <mergeCell ref="B56:C56"/>
    <mergeCell ref="B57:C57"/>
    <mergeCell ref="B58:C58"/>
    <mergeCell ref="B59:C59"/>
  </mergeCells>
  <hyperlinks>
    <hyperlink ref="B1" location="СХЕМА!A1" display="вернуться к схеме"/>
    <hyperlink ref="E52" location="СХЕМА!A1" display="вернуться к схеме"/>
  </hyperlinks>
  <printOptions/>
  <pageMargins left="0.1968503937007874" right="0.2755905511811024" top="0.984251968503937" bottom="0.984251968503937" header="0.5118110236220472" footer="0.5118110236220472"/>
  <pageSetup fitToHeight="1" fitToWidth="1" horizontalDpi="300" verticalDpi="300" orientation="landscape" paperSize="9" scale="47" r:id="rId1"/>
  <headerFooter alignWithMargins="0">
    <oddFooter>&amp;L&amp;"Arial,курсив"© МРАПМСБ&amp;R&amp;"Arial,курсив"&amp;D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7"/>
  <dimension ref="A1:J10"/>
  <sheetViews>
    <sheetView zoomScale="75" zoomScaleNormal="75" zoomScalePageLayoutView="0" workbookViewId="0" topLeftCell="A1">
      <selection activeCell="L8" sqref="L8"/>
    </sheetView>
  </sheetViews>
  <sheetFormatPr defaultColWidth="9.140625" defaultRowHeight="12.75"/>
  <cols>
    <col min="1" max="1" width="3.28125" style="0" customWidth="1"/>
    <col min="2" max="2" width="29.28125" style="0" customWidth="1"/>
    <col min="3" max="3" width="22.00390625" style="0" customWidth="1"/>
  </cols>
  <sheetData>
    <row r="1" spans="1:10" ht="15.75">
      <c r="A1" s="174" t="s">
        <v>228</v>
      </c>
      <c r="B1" s="175"/>
      <c r="C1" s="175"/>
      <c r="D1" s="175"/>
      <c r="E1" s="175"/>
      <c r="F1" s="175"/>
      <c r="G1" s="176"/>
      <c r="H1" s="176"/>
      <c r="J1" s="6" t="s">
        <v>123</v>
      </c>
    </row>
    <row r="2" spans="1:8" ht="15.75">
      <c r="A2" s="177"/>
      <c r="B2" s="176"/>
      <c r="C2" s="176"/>
      <c r="D2" s="176"/>
      <c r="E2" s="176"/>
      <c r="F2" s="176"/>
      <c r="G2" s="176"/>
      <c r="H2" s="176"/>
    </row>
    <row r="3" spans="1:8" ht="15.75">
      <c r="A3" s="748" t="s">
        <v>229</v>
      </c>
      <c r="B3" s="748" t="s">
        <v>230</v>
      </c>
      <c r="C3" s="750" t="s">
        <v>231</v>
      </c>
      <c r="D3" s="188" t="s">
        <v>232</v>
      </c>
      <c r="E3" s="189"/>
      <c r="F3" s="189"/>
      <c r="G3" s="189"/>
      <c r="H3" s="190"/>
    </row>
    <row r="4" spans="1:8" ht="15.75">
      <c r="A4" s="749"/>
      <c r="B4" s="749"/>
      <c r="C4" s="751"/>
      <c r="D4" s="191">
        <v>1</v>
      </c>
      <c r="E4" s="191">
        <v>2</v>
      </c>
      <c r="F4" s="191">
        <v>3</v>
      </c>
      <c r="G4" s="191">
        <v>4</v>
      </c>
      <c r="H4" s="191">
        <v>5</v>
      </c>
    </row>
    <row r="5" spans="1:8" ht="39" customHeight="1">
      <c r="A5" s="178">
        <v>1</v>
      </c>
      <c r="B5" s="179"/>
      <c r="C5" s="180">
        <f>Исходные!B11</f>
        <v>0</v>
      </c>
      <c r="D5" s="181"/>
      <c r="E5" s="182"/>
      <c r="F5" s="182"/>
      <c r="G5" s="182"/>
      <c r="H5" s="182"/>
    </row>
    <row r="6" spans="1:8" ht="40.5" customHeight="1">
      <c r="A6" s="178">
        <v>2</v>
      </c>
      <c r="B6" s="179"/>
      <c r="C6" s="180">
        <f>C5</f>
        <v>0</v>
      </c>
      <c r="D6" s="182"/>
      <c r="E6" s="181"/>
      <c r="F6" s="182"/>
      <c r="G6" s="182"/>
      <c r="H6" s="182"/>
    </row>
    <row r="7" spans="1:8" ht="48" customHeight="1">
      <c r="A7" s="178">
        <v>3</v>
      </c>
      <c r="B7" s="179"/>
      <c r="C7" s="180">
        <f>C6</f>
        <v>0</v>
      </c>
      <c r="D7" s="182"/>
      <c r="E7" s="182"/>
      <c r="F7" s="181"/>
      <c r="G7" s="182"/>
      <c r="H7" s="182"/>
    </row>
    <row r="8" spans="1:8" ht="41.25" customHeight="1">
      <c r="A8" s="178">
        <v>4</v>
      </c>
      <c r="B8" s="179"/>
      <c r="C8" s="180">
        <f>C7</f>
        <v>0</v>
      </c>
      <c r="D8" s="182"/>
      <c r="E8" s="182"/>
      <c r="F8" s="182"/>
      <c r="G8" s="181"/>
      <c r="H8" s="182"/>
    </row>
    <row r="9" spans="1:8" ht="44.25" customHeight="1">
      <c r="A9" s="178">
        <v>6</v>
      </c>
      <c r="B9" s="179"/>
      <c r="C9" s="180">
        <f>C8</f>
        <v>0</v>
      </c>
      <c r="D9" s="182"/>
      <c r="E9" s="182"/>
      <c r="F9" s="182"/>
      <c r="G9" s="182"/>
      <c r="H9" s="181"/>
    </row>
    <row r="10" ht="12.75">
      <c r="C10" s="183"/>
    </row>
  </sheetData>
  <sheetProtection/>
  <mergeCells count="3">
    <mergeCell ref="A3:A4"/>
    <mergeCell ref="B3:B4"/>
    <mergeCell ref="C3:C4"/>
  </mergeCells>
  <hyperlinks>
    <hyperlink ref="J1" location="СХЕМА!A1" display="вернуться к схеме"/>
  </hyperlinks>
  <printOptions/>
  <pageMargins left="0.7" right="0.7" top="0.75" bottom="0.75" header="0.3" footer="0.3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Business Development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KPB</dc:creator>
  <cp:keywords/>
  <dc:description/>
  <cp:lastModifiedBy>Yulia</cp:lastModifiedBy>
  <cp:lastPrinted>2015-04-14T13:12:20Z</cp:lastPrinted>
  <dcterms:created xsi:type="dcterms:W3CDTF">2011-03-25T08:34:14Z</dcterms:created>
  <dcterms:modified xsi:type="dcterms:W3CDTF">2017-08-30T07:35:09Z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